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5520" tabRatio="500"/>
  </bookViews>
  <sheets>
    <sheet name="Feuil1" sheetId="1" r:id="rId1"/>
    <sheet name="Feuil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1" l="1"/>
  <c r="K47" i="1"/>
  <c r="D48" i="1"/>
  <c r="E48" i="1"/>
  <c r="F48" i="1"/>
  <c r="K48" i="1"/>
  <c r="D49" i="1"/>
  <c r="E49" i="1"/>
  <c r="F49" i="1"/>
  <c r="K49" i="1"/>
  <c r="D50" i="1"/>
  <c r="E50" i="1"/>
  <c r="F50" i="1"/>
  <c r="K50" i="1"/>
  <c r="D51" i="1"/>
  <c r="E51" i="1"/>
  <c r="F51" i="1"/>
  <c r="K51" i="1"/>
  <c r="D52" i="1"/>
  <c r="E52" i="1"/>
  <c r="F52" i="1"/>
  <c r="K52" i="1"/>
  <c r="D53" i="1"/>
  <c r="E53" i="1"/>
  <c r="F53" i="1"/>
  <c r="K53" i="1"/>
  <c r="D54" i="1"/>
  <c r="E54" i="1"/>
  <c r="F54" i="1"/>
  <c r="K54" i="1"/>
  <c r="D55" i="1"/>
  <c r="E55" i="1"/>
  <c r="F55" i="1"/>
  <c r="K55" i="1"/>
  <c r="D56" i="1"/>
  <c r="E56" i="1"/>
  <c r="F56" i="1"/>
  <c r="K56" i="1"/>
  <c r="D57" i="1"/>
  <c r="E57" i="1"/>
  <c r="F57" i="1"/>
  <c r="K57" i="1"/>
  <c r="D58" i="1"/>
  <c r="E58" i="1"/>
  <c r="F58" i="1"/>
  <c r="K58" i="1"/>
  <c r="D32" i="1"/>
  <c r="D47" i="1"/>
  <c r="K59" i="1"/>
  <c r="D33" i="1"/>
  <c r="E33" i="1"/>
  <c r="F33" i="1"/>
  <c r="K33" i="1"/>
  <c r="D34" i="1"/>
  <c r="E34" i="1"/>
  <c r="F34" i="1"/>
  <c r="K34" i="1"/>
  <c r="D35" i="1"/>
  <c r="E35" i="1"/>
  <c r="F35" i="1"/>
  <c r="K35" i="1"/>
  <c r="D36" i="1"/>
  <c r="E36" i="1"/>
  <c r="F36" i="1"/>
  <c r="K36" i="1"/>
  <c r="D37" i="1"/>
  <c r="E37" i="1"/>
  <c r="F37" i="1"/>
  <c r="K37" i="1"/>
  <c r="D38" i="1"/>
  <c r="E38" i="1"/>
  <c r="F38" i="1"/>
  <c r="K38" i="1"/>
  <c r="D39" i="1"/>
  <c r="E39" i="1"/>
  <c r="F39" i="1"/>
  <c r="K39" i="1"/>
  <c r="D40" i="1"/>
  <c r="E40" i="1"/>
  <c r="F40" i="1"/>
  <c r="K40" i="1"/>
  <c r="D41" i="1"/>
  <c r="E41" i="1"/>
  <c r="F41" i="1"/>
  <c r="K41" i="1"/>
  <c r="D42" i="1"/>
  <c r="E42" i="1"/>
  <c r="F42" i="1"/>
  <c r="K42" i="1"/>
  <c r="D43" i="1"/>
  <c r="E43" i="1"/>
  <c r="F43" i="1"/>
  <c r="K43" i="1"/>
  <c r="K44" i="1"/>
  <c r="D18" i="1"/>
  <c r="E18" i="1"/>
  <c r="F18" i="1"/>
  <c r="K18" i="1"/>
  <c r="D19" i="1"/>
  <c r="E19" i="1"/>
  <c r="F19" i="1"/>
  <c r="K19" i="1"/>
  <c r="D20" i="1"/>
  <c r="E20" i="1"/>
  <c r="F20" i="1"/>
  <c r="K20" i="1"/>
  <c r="D21" i="1"/>
  <c r="E21" i="1"/>
  <c r="F21" i="1"/>
  <c r="K21" i="1"/>
  <c r="D22" i="1"/>
  <c r="E22" i="1"/>
  <c r="F22" i="1"/>
  <c r="K22" i="1"/>
  <c r="D23" i="1"/>
  <c r="E23" i="1"/>
  <c r="F23" i="1"/>
  <c r="K23" i="1"/>
  <c r="D24" i="1"/>
  <c r="E24" i="1"/>
  <c r="F24" i="1"/>
  <c r="K24" i="1"/>
  <c r="D25" i="1"/>
  <c r="E25" i="1"/>
  <c r="F25" i="1"/>
  <c r="K25" i="1"/>
  <c r="D26" i="1"/>
  <c r="E26" i="1"/>
  <c r="F26" i="1"/>
  <c r="K26" i="1"/>
  <c r="D27" i="1"/>
  <c r="E27" i="1"/>
  <c r="F27" i="1"/>
  <c r="K27" i="1"/>
  <c r="D28" i="1"/>
  <c r="E28" i="1"/>
  <c r="F28" i="1"/>
  <c r="K28" i="1"/>
  <c r="D17" i="1"/>
  <c r="K29" i="1"/>
  <c r="D3" i="1"/>
  <c r="E3" i="1"/>
  <c r="F3" i="1"/>
  <c r="K3" i="1"/>
  <c r="D4" i="1"/>
  <c r="E4" i="1"/>
  <c r="F4" i="1"/>
  <c r="K4" i="1"/>
  <c r="D5" i="1"/>
  <c r="E5" i="1"/>
  <c r="F5" i="1"/>
  <c r="K5" i="1"/>
  <c r="D6" i="1"/>
  <c r="E6" i="1"/>
  <c r="F6" i="1"/>
  <c r="K6" i="1"/>
  <c r="D7" i="1"/>
  <c r="E7" i="1"/>
  <c r="F7" i="1"/>
  <c r="K7" i="1"/>
  <c r="D8" i="1"/>
  <c r="E8" i="1"/>
  <c r="F8" i="1"/>
  <c r="K8" i="1"/>
  <c r="D9" i="1"/>
  <c r="E9" i="1"/>
  <c r="F9" i="1"/>
  <c r="K9" i="1"/>
  <c r="D10" i="1"/>
  <c r="E10" i="1"/>
  <c r="F10" i="1"/>
  <c r="K10" i="1"/>
  <c r="D11" i="1"/>
  <c r="E11" i="1"/>
  <c r="F11" i="1"/>
  <c r="K11" i="1"/>
  <c r="D12" i="1"/>
  <c r="E12" i="1"/>
  <c r="F12" i="1"/>
  <c r="K12" i="1"/>
  <c r="D13" i="1"/>
  <c r="E13" i="1"/>
  <c r="F13" i="1"/>
  <c r="K13" i="1"/>
  <c r="F2" i="1"/>
  <c r="K2" i="1"/>
  <c r="K14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F32" i="1"/>
  <c r="K32" i="1"/>
  <c r="J32" i="1"/>
  <c r="I32" i="1"/>
  <c r="H32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F17" i="1"/>
  <c r="K17" i="1"/>
  <c r="J17" i="1"/>
  <c r="I17" i="1"/>
  <c r="H17" i="1"/>
  <c r="J3" i="1"/>
  <c r="J4" i="1"/>
  <c r="J5" i="1"/>
  <c r="J6" i="1"/>
  <c r="J7" i="1"/>
  <c r="J8" i="1"/>
  <c r="J9" i="1"/>
  <c r="J10" i="1"/>
  <c r="J11" i="1"/>
  <c r="J12" i="1"/>
  <c r="J13" i="1"/>
  <c r="J2" i="1"/>
  <c r="I3" i="1"/>
  <c r="I4" i="1"/>
  <c r="I5" i="1"/>
  <c r="I6" i="1"/>
  <c r="I7" i="1"/>
  <c r="I8" i="1"/>
  <c r="I9" i="1"/>
  <c r="I10" i="1"/>
  <c r="I11" i="1"/>
  <c r="I12" i="1"/>
  <c r="I13" i="1"/>
  <c r="I2" i="1"/>
  <c r="H3" i="1"/>
  <c r="H4" i="1"/>
  <c r="H5" i="1"/>
  <c r="H6" i="1"/>
  <c r="H7" i="1"/>
  <c r="H8" i="1"/>
  <c r="H9" i="1"/>
  <c r="H10" i="1"/>
  <c r="H11" i="1"/>
  <c r="H12" i="1"/>
  <c r="H13" i="1"/>
  <c r="H2" i="1"/>
  <c r="F14" i="1"/>
</calcChain>
</file>

<file path=xl/sharedStrings.xml><?xml version="1.0" encoding="utf-8"?>
<sst xmlns="http://schemas.openxmlformats.org/spreadsheetml/2006/main" count="236" uniqueCount="35">
  <si>
    <t>Merida</t>
  </si>
  <si>
    <t>Guatemala</t>
  </si>
  <si>
    <t>salavdor</t>
  </si>
  <si>
    <t>san jose</t>
  </si>
  <si>
    <t>colon</t>
  </si>
  <si>
    <t>Panama</t>
  </si>
  <si>
    <t>costa rica</t>
  </si>
  <si>
    <t>salvador</t>
  </si>
  <si>
    <t>guatemala</t>
  </si>
  <si>
    <t>Mexico</t>
  </si>
  <si>
    <t>Ville</t>
  </si>
  <si>
    <t>pays</t>
  </si>
  <si>
    <t>distance depuis prec</t>
  </si>
  <si>
    <t>date of arrival</t>
  </si>
  <si>
    <t>avg riding days</t>
  </si>
  <si>
    <t>Cartagena</t>
  </si>
  <si>
    <t>Quito</t>
  </si>
  <si>
    <t>Colombia</t>
  </si>
  <si>
    <t>Lima</t>
  </si>
  <si>
    <t>Peru</t>
  </si>
  <si>
    <t>La Paz</t>
  </si>
  <si>
    <t>Bolivie</t>
  </si>
  <si>
    <t>Argentina</t>
  </si>
  <si>
    <t>Mendoza</t>
  </si>
  <si>
    <t>San carlos de bariloche</t>
  </si>
  <si>
    <t>Punta Arenas</t>
  </si>
  <si>
    <t>mois</t>
  </si>
  <si>
    <t>Temp min</t>
  </si>
  <si>
    <t>Temp max</t>
  </si>
  <si>
    <t>raining days</t>
  </si>
  <si>
    <t>avg precipitation</t>
  </si>
  <si>
    <t>Tmin</t>
  </si>
  <si>
    <t>Tmax</t>
  </si>
  <si>
    <t>#rainy day</t>
  </si>
  <si>
    <t>avg 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</si>
</sst>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0" fontId="4" fillId="0" borderId="0" xfId="0" applyFont="1"/>
    <xf numFmtId="0" fontId="0" fillId="0" borderId="0" xfId="0" applyFill="1"/>
    <xf numFmtId="164" fontId="0" fillId="0" borderId="0" xfId="1" applyNumberFormat="1" applyFont="1"/>
  </cellXfs>
  <cellStyles count="3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Milliers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Feuil1!$H$1</c:f>
              <c:strCache>
                <c:ptCount val="1"/>
                <c:pt idx="0">
                  <c:v>Temp min</c:v>
                </c:pt>
              </c:strCache>
            </c:strRef>
          </c:tx>
          <c:marker>
            <c:symbol val="none"/>
          </c:marker>
          <c:cat>
            <c:strRef>
              <c:f>Feuil1!$G$2:$G$13</c:f>
              <c:strCache>
                <c:ptCount val="12"/>
                <c:pt idx="0">
                  <c:v>Merida</c:v>
                </c:pt>
                <c:pt idx="1">
                  <c:v>Guatemala</c:v>
                </c:pt>
                <c:pt idx="2">
                  <c:v>salavdor</c:v>
                </c:pt>
                <c:pt idx="3">
                  <c:v>san jose</c:v>
                </c:pt>
                <c:pt idx="4">
                  <c:v>colon</c:v>
                </c:pt>
                <c:pt idx="5">
                  <c:v>Cartagena</c:v>
                </c:pt>
                <c:pt idx="6">
                  <c:v>Quito</c:v>
                </c:pt>
                <c:pt idx="7">
                  <c:v>Lima</c:v>
                </c:pt>
                <c:pt idx="8">
                  <c:v>La Paz</c:v>
                </c:pt>
                <c:pt idx="9">
                  <c:v>Mendoza</c:v>
                </c:pt>
                <c:pt idx="10">
                  <c:v>San carlos de bariloche</c:v>
                </c:pt>
                <c:pt idx="11">
                  <c:v>Punta Arenas</c:v>
                </c:pt>
              </c:strCache>
            </c:strRef>
          </c:cat>
          <c:val>
            <c:numRef>
              <c:f>Feuil1!$H$2:$H$13</c:f>
              <c:numCache>
                <c:formatCode>General</c:formatCode>
                <c:ptCount val="12"/>
                <c:pt idx="0">
                  <c:v>18.0</c:v>
                </c:pt>
                <c:pt idx="1">
                  <c:v>12.0</c:v>
                </c:pt>
                <c:pt idx="2">
                  <c:v>15.0</c:v>
                </c:pt>
                <c:pt idx="3">
                  <c:v>15.0</c:v>
                </c:pt>
                <c:pt idx="4">
                  <c:v>23.0</c:v>
                </c:pt>
                <c:pt idx="5">
                  <c:v>25.0</c:v>
                </c:pt>
                <c:pt idx="6">
                  <c:v>8.0</c:v>
                </c:pt>
                <c:pt idx="7">
                  <c:v>15.0</c:v>
                </c:pt>
                <c:pt idx="8">
                  <c:v>-1.0</c:v>
                </c:pt>
                <c:pt idx="9">
                  <c:v>11.0</c:v>
                </c:pt>
                <c:pt idx="10">
                  <c:v>8.0</c:v>
                </c:pt>
                <c:pt idx="11">
                  <c:v>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Feuil1!$I$1</c:f>
              <c:strCache>
                <c:ptCount val="1"/>
                <c:pt idx="0">
                  <c:v>Temp max</c:v>
                </c:pt>
              </c:strCache>
            </c:strRef>
          </c:tx>
          <c:marker>
            <c:symbol val="none"/>
          </c:marker>
          <c:cat>
            <c:strRef>
              <c:f>Feuil1!$G$2:$G$13</c:f>
              <c:strCache>
                <c:ptCount val="12"/>
                <c:pt idx="0">
                  <c:v>Merida</c:v>
                </c:pt>
                <c:pt idx="1">
                  <c:v>Guatemala</c:v>
                </c:pt>
                <c:pt idx="2">
                  <c:v>salavdor</c:v>
                </c:pt>
                <c:pt idx="3">
                  <c:v>san jose</c:v>
                </c:pt>
                <c:pt idx="4">
                  <c:v>colon</c:v>
                </c:pt>
                <c:pt idx="5">
                  <c:v>Cartagena</c:v>
                </c:pt>
                <c:pt idx="6">
                  <c:v>Quito</c:v>
                </c:pt>
                <c:pt idx="7">
                  <c:v>Lima</c:v>
                </c:pt>
                <c:pt idx="8">
                  <c:v>La Paz</c:v>
                </c:pt>
                <c:pt idx="9">
                  <c:v>Mendoza</c:v>
                </c:pt>
                <c:pt idx="10">
                  <c:v>San carlos de bariloche</c:v>
                </c:pt>
                <c:pt idx="11">
                  <c:v>Punta Arenas</c:v>
                </c:pt>
              </c:strCache>
            </c:strRef>
          </c:cat>
          <c:val>
            <c:numRef>
              <c:f>Feuil1!$I$2:$I$13</c:f>
              <c:numCache>
                <c:formatCode>General</c:formatCode>
                <c:ptCount val="12"/>
                <c:pt idx="0">
                  <c:v>29.0</c:v>
                </c:pt>
                <c:pt idx="1">
                  <c:v>25.0</c:v>
                </c:pt>
                <c:pt idx="2">
                  <c:v>30.0</c:v>
                </c:pt>
                <c:pt idx="3">
                  <c:v>26.0</c:v>
                </c:pt>
                <c:pt idx="4">
                  <c:v>30.0</c:v>
                </c:pt>
                <c:pt idx="5">
                  <c:v>33.0</c:v>
                </c:pt>
                <c:pt idx="6">
                  <c:v>22.0</c:v>
                </c:pt>
                <c:pt idx="7">
                  <c:v>19.0</c:v>
                </c:pt>
                <c:pt idx="8">
                  <c:v>14.0</c:v>
                </c:pt>
                <c:pt idx="9">
                  <c:v>24.0</c:v>
                </c:pt>
                <c:pt idx="10">
                  <c:v>17.0</c:v>
                </c:pt>
                <c:pt idx="11">
                  <c:v>15.0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Feuil1!$J$1</c:f>
              <c:strCache>
                <c:ptCount val="1"/>
                <c:pt idx="0">
                  <c:v>raining days</c:v>
                </c:pt>
              </c:strCache>
            </c:strRef>
          </c:tx>
          <c:marker>
            <c:symbol val="none"/>
          </c:marker>
          <c:cat>
            <c:strRef>
              <c:f>Feuil1!$G$2:$G$13</c:f>
              <c:strCache>
                <c:ptCount val="12"/>
                <c:pt idx="0">
                  <c:v>Merida</c:v>
                </c:pt>
                <c:pt idx="1">
                  <c:v>Guatemala</c:v>
                </c:pt>
                <c:pt idx="2">
                  <c:v>salavdor</c:v>
                </c:pt>
                <c:pt idx="3">
                  <c:v>san jose</c:v>
                </c:pt>
                <c:pt idx="4">
                  <c:v>colon</c:v>
                </c:pt>
                <c:pt idx="5">
                  <c:v>Cartagena</c:v>
                </c:pt>
                <c:pt idx="6">
                  <c:v>Quito</c:v>
                </c:pt>
                <c:pt idx="7">
                  <c:v>Lima</c:v>
                </c:pt>
                <c:pt idx="8">
                  <c:v>La Paz</c:v>
                </c:pt>
                <c:pt idx="9">
                  <c:v>Mendoza</c:v>
                </c:pt>
                <c:pt idx="10">
                  <c:v>San carlos de bariloche</c:v>
                </c:pt>
                <c:pt idx="11">
                  <c:v>Punta Arenas</c:v>
                </c:pt>
              </c:strCache>
            </c:strRef>
          </c:cat>
          <c:val>
            <c:numRef>
              <c:f>Feuil1!$J$2:$J$13</c:f>
              <c:numCache>
                <c:formatCode>General</c:formatCode>
                <c:ptCount val="12"/>
                <c:pt idx="0">
                  <c:v>4.0</c:v>
                </c:pt>
                <c:pt idx="1">
                  <c:v>2.0</c:v>
                </c:pt>
                <c:pt idx="2">
                  <c:v>1.0</c:v>
                </c:pt>
                <c:pt idx="3">
                  <c:v>2.0</c:v>
                </c:pt>
                <c:pt idx="4">
                  <c:v>7.0</c:v>
                </c:pt>
                <c:pt idx="5">
                  <c:v>1.0</c:v>
                </c:pt>
                <c:pt idx="6">
                  <c:v>16.0</c:v>
                </c:pt>
                <c:pt idx="7">
                  <c:v>18.0</c:v>
                </c:pt>
                <c:pt idx="8">
                  <c:v>3.0</c:v>
                </c:pt>
                <c:pt idx="9">
                  <c:v>0.0</c:v>
                </c:pt>
                <c:pt idx="10">
                  <c:v>18.0</c:v>
                </c:pt>
                <c:pt idx="11">
                  <c:v>11.0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8786840"/>
        <c:axId val="-2138783448"/>
      </c:lineChart>
      <c:lineChart>
        <c:grouping val="standard"/>
        <c:varyColors val="0"/>
        <c:ser>
          <c:idx val="3"/>
          <c:order val="3"/>
          <c:tx>
            <c:strRef>
              <c:f>Feuil1!$K$1</c:f>
              <c:strCache>
                <c:ptCount val="1"/>
                <c:pt idx="0">
                  <c:v>avg precipitation</c:v>
                </c:pt>
              </c:strCache>
            </c:strRef>
          </c:tx>
          <c:marker>
            <c:symbol val="none"/>
          </c:marker>
          <c:cat>
            <c:strRef>
              <c:f>Feuil1!$G$2:$G$13</c:f>
              <c:strCache>
                <c:ptCount val="12"/>
                <c:pt idx="0">
                  <c:v>Merida</c:v>
                </c:pt>
                <c:pt idx="1">
                  <c:v>Guatemala</c:v>
                </c:pt>
                <c:pt idx="2">
                  <c:v>salavdor</c:v>
                </c:pt>
                <c:pt idx="3">
                  <c:v>san jose</c:v>
                </c:pt>
                <c:pt idx="4">
                  <c:v>colon</c:v>
                </c:pt>
                <c:pt idx="5">
                  <c:v>Cartagena</c:v>
                </c:pt>
                <c:pt idx="6">
                  <c:v>Quito</c:v>
                </c:pt>
                <c:pt idx="7">
                  <c:v>Lima</c:v>
                </c:pt>
                <c:pt idx="8">
                  <c:v>La Paz</c:v>
                </c:pt>
                <c:pt idx="9">
                  <c:v>Mendoza</c:v>
                </c:pt>
                <c:pt idx="10">
                  <c:v>San carlos de bariloche</c:v>
                </c:pt>
                <c:pt idx="11">
                  <c:v>Punta Arenas</c:v>
                </c:pt>
              </c:strCache>
            </c:strRef>
          </c:cat>
          <c:val>
            <c:numRef>
              <c:f>Feuil1!$K$2:$K$13</c:f>
              <c:numCache>
                <c:formatCode>General</c:formatCode>
                <c:ptCount val="12"/>
                <c:pt idx="0">
                  <c:v>26.0</c:v>
                </c:pt>
                <c:pt idx="1">
                  <c:v>3.0</c:v>
                </c:pt>
                <c:pt idx="2">
                  <c:v>2.0</c:v>
                </c:pt>
                <c:pt idx="3">
                  <c:v>20.0</c:v>
                </c:pt>
                <c:pt idx="4">
                  <c:v>65.0</c:v>
                </c:pt>
                <c:pt idx="5">
                  <c:v>25.0</c:v>
                </c:pt>
                <c:pt idx="6">
                  <c:v>79.0</c:v>
                </c:pt>
                <c:pt idx="7">
                  <c:v>0.0</c:v>
                </c:pt>
                <c:pt idx="8">
                  <c:v>12.0</c:v>
                </c:pt>
                <c:pt idx="9">
                  <c:v>18.0</c:v>
                </c:pt>
                <c:pt idx="10">
                  <c:v>12.0</c:v>
                </c:pt>
                <c:pt idx="11">
                  <c:v>39.0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8777480"/>
        <c:axId val="-2138780472"/>
      </c:lineChart>
      <c:catAx>
        <c:axId val="-21387868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8783448"/>
        <c:crosses val="autoZero"/>
        <c:auto val="1"/>
        <c:lblAlgn val="ctr"/>
        <c:lblOffset val="100"/>
        <c:noMultiLvlLbl val="0"/>
      </c:catAx>
      <c:valAx>
        <c:axId val="-2138783448"/>
        <c:scaling>
          <c:orientation val="minMax"/>
          <c:max val="40.0"/>
          <c:min val="-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786840"/>
        <c:crosses val="autoZero"/>
        <c:crossBetween val="between"/>
      </c:valAx>
      <c:valAx>
        <c:axId val="-2138780472"/>
        <c:scaling>
          <c:orientation val="minMax"/>
          <c:max val="350.0"/>
          <c:min val="0.0"/>
        </c:scaling>
        <c:delete val="0"/>
        <c:axPos val="r"/>
        <c:numFmt formatCode="General" sourceLinked="1"/>
        <c:majorTickMark val="out"/>
        <c:minorTickMark val="none"/>
        <c:tickLblPos val="nextTo"/>
        <c:crossAx val="-2138777480"/>
        <c:crosses val="max"/>
        <c:crossBetween val="between"/>
      </c:valAx>
      <c:catAx>
        <c:axId val="-2138777480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878047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Feuil1!$H$1</c:f>
              <c:strCache>
                <c:ptCount val="1"/>
                <c:pt idx="0">
                  <c:v>Temp min</c:v>
                </c:pt>
              </c:strCache>
            </c:strRef>
          </c:tx>
          <c:marker>
            <c:symbol val="none"/>
          </c:marker>
          <c:cat>
            <c:strRef>
              <c:f>Feuil1!$G$17:$G$28</c:f>
              <c:strCache>
                <c:ptCount val="12"/>
                <c:pt idx="0">
                  <c:v>Merida</c:v>
                </c:pt>
                <c:pt idx="1">
                  <c:v>Guatemala</c:v>
                </c:pt>
                <c:pt idx="2">
                  <c:v>salavdor</c:v>
                </c:pt>
                <c:pt idx="3">
                  <c:v>san jose</c:v>
                </c:pt>
                <c:pt idx="4">
                  <c:v>colon</c:v>
                </c:pt>
                <c:pt idx="5">
                  <c:v>Cartagena</c:v>
                </c:pt>
                <c:pt idx="6">
                  <c:v>Quito</c:v>
                </c:pt>
                <c:pt idx="7">
                  <c:v>Lima</c:v>
                </c:pt>
                <c:pt idx="8">
                  <c:v>La Paz</c:v>
                </c:pt>
                <c:pt idx="9">
                  <c:v>Mendoza</c:v>
                </c:pt>
                <c:pt idx="10">
                  <c:v>San carlos de bariloche</c:v>
                </c:pt>
                <c:pt idx="11">
                  <c:v>Punta Arenas</c:v>
                </c:pt>
              </c:strCache>
            </c:strRef>
          </c:cat>
          <c:val>
            <c:numRef>
              <c:f>Feuil1!$H$17:$H$28</c:f>
              <c:numCache>
                <c:formatCode>General</c:formatCode>
                <c:ptCount val="12"/>
                <c:pt idx="0">
                  <c:v>20.0</c:v>
                </c:pt>
                <c:pt idx="1">
                  <c:v>14.0</c:v>
                </c:pt>
                <c:pt idx="2">
                  <c:v>17.0</c:v>
                </c:pt>
                <c:pt idx="3">
                  <c:v>16.0</c:v>
                </c:pt>
                <c:pt idx="4">
                  <c:v>24.0</c:v>
                </c:pt>
                <c:pt idx="5">
                  <c:v>25.0</c:v>
                </c:pt>
                <c:pt idx="6">
                  <c:v>8.0</c:v>
                </c:pt>
                <c:pt idx="7">
                  <c:v>15.0</c:v>
                </c:pt>
                <c:pt idx="8">
                  <c:v>2.0</c:v>
                </c:pt>
                <c:pt idx="9">
                  <c:v>17.0</c:v>
                </c:pt>
                <c:pt idx="10">
                  <c:v>11.0</c:v>
                </c:pt>
                <c:pt idx="11">
                  <c:v>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Feuil1!$I$1</c:f>
              <c:strCache>
                <c:ptCount val="1"/>
                <c:pt idx="0">
                  <c:v>Temp max</c:v>
                </c:pt>
              </c:strCache>
            </c:strRef>
          </c:tx>
          <c:marker>
            <c:symbol val="none"/>
          </c:marker>
          <c:cat>
            <c:strRef>
              <c:f>Feuil1!$G$17:$G$28</c:f>
              <c:strCache>
                <c:ptCount val="12"/>
                <c:pt idx="0">
                  <c:v>Merida</c:v>
                </c:pt>
                <c:pt idx="1">
                  <c:v>Guatemala</c:v>
                </c:pt>
                <c:pt idx="2">
                  <c:v>salavdor</c:v>
                </c:pt>
                <c:pt idx="3">
                  <c:v>san jose</c:v>
                </c:pt>
                <c:pt idx="4">
                  <c:v>colon</c:v>
                </c:pt>
                <c:pt idx="5">
                  <c:v>Cartagena</c:v>
                </c:pt>
                <c:pt idx="6">
                  <c:v>Quito</c:v>
                </c:pt>
                <c:pt idx="7">
                  <c:v>Lima</c:v>
                </c:pt>
                <c:pt idx="8">
                  <c:v>La Paz</c:v>
                </c:pt>
                <c:pt idx="9">
                  <c:v>Mendoza</c:v>
                </c:pt>
                <c:pt idx="10">
                  <c:v>San carlos de bariloche</c:v>
                </c:pt>
                <c:pt idx="11">
                  <c:v>Punta Arenas</c:v>
                </c:pt>
              </c:strCache>
            </c:strRef>
          </c:cat>
          <c:val>
            <c:numRef>
              <c:f>Feuil1!$I$17:$I$28</c:f>
              <c:numCache>
                <c:formatCode>General</c:formatCode>
                <c:ptCount val="12"/>
                <c:pt idx="0">
                  <c:v>33.0</c:v>
                </c:pt>
                <c:pt idx="1">
                  <c:v>27.0</c:v>
                </c:pt>
                <c:pt idx="2">
                  <c:v>31.0</c:v>
                </c:pt>
                <c:pt idx="3">
                  <c:v>27.0</c:v>
                </c:pt>
                <c:pt idx="4">
                  <c:v>30.0</c:v>
                </c:pt>
                <c:pt idx="5">
                  <c:v>33.0</c:v>
                </c:pt>
                <c:pt idx="6">
                  <c:v>22.0</c:v>
                </c:pt>
                <c:pt idx="7">
                  <c:v>19.0</c:v>
                </c:pt>
                <c:pt idx="8">
                  <c:v>16.0</c:v>
                </c:pt>
                <c:pt idx="9">
                  <c:v>29.0</c:v>
                </c:pt>
                <c:pt idx="10">
                  <c:v>20.0</c:v>
                </c:pt>
                <c:pt idx="11">
                  <c:v>15.0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Feuil1!$J$1</c:f>
              <c:strCache>
                <c:ptCount val="1"/>
                <c:pt idx="0">
                  <c:v>raining days</c:v>
                </c:pt>
              </c:strCache>
            </c:strRef>
          </c:tx>
          <c:marker>
            <c:symbol val="none"/>
          </c:marker>
          <c:cat>
            <c:strRef>
              <c:f>Feuil1!$G$17:$G$28</c:f>
              <c:strCache>
                <c:ptCount val="12"/>
                <c:pt idx="0">
                  <c:v>Merida</c:v>
                </c:pt>
                <c:pt idx="1">
                  <c:v>Guatemala</c:v>
                </c:pt>
                <c:pt idx="2">
                  <c:v>salavdor</c:v>
                </c:pt>
                <c:pt idx="3">
                  <c:v>san jose</c:v>
                </c:pt>
                <c:pt idx="4">
                  <c:v>colon</c:v>
                </c:pt>
                <c:pt idx="5">
                  <c:v>Cartagena</c:v>
                </c:pt>
                <c:pt idx="6">
                  <c:v>Quito</c:v>
                </c:pt>
                <c:pt idx="7">
                  <c:v>Lima</c:v>
                </c:pt>
                <c:pt idx="8">
                  <c:v>La Paz</c:v>
                </c:pt>
                <c:pt idx="9">
                  <c:v>Mendoza</c:v>
                </c:pt>
                <c:pt idx="10">
                  <c:v>San carlos de bariloche</c:v>
                </c:pt>
                <c:pt idx="11">
                  <c:v>Punta Arenas</c:v>
                </c:pt>
              </c:strCache>
            </c:strRef>
          </c:cat>
          <c:val>
            <c:numRef>
              <c:f>Feuil1!$J$17:$J$28</c:f>
              <c:numCache>
                <c:formatCode>General</c:formatCode>
                <c:ptCount val="12"/>
                <c:pt idx="0">
                  <c:v>3.0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17.0</c:v>
                </c:pt>
                <c:pt idx="5">
                  <c:v>7.0</c:v>
                </c:pt>
                <c:pt idx="6">
                  <c:v>16.0</c:v>
                </c:pt>
                <c:pt idx="7">
                  <c:v>20.0</c:v>
                </c:pt>
                <c:pt idx="8">
                  <c:v>8.0</c:v>
                </c:pt>
                <c:pt idx="9">
                  <c:v>0.0</c:v>
                </c:pt>
                <c:pt idx="10">
                  <c:v>13.0</c:v>
                </c:pt>
                <c:pt idx="11">
                  <c:v>10.0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75800"/>
        <c:axId val="2129672504"/>
      </c:lineChart>
      <c:lineChart>
        <c:grouping val="standard"/>
        <c:varyColors val="0"/>
        <c:ser>
          <c:idx val="3"/>
          <c:order val="3"/>
          <c:tx>
            <c:strRef>
              <c:f>Feuil1!$K$1</c:f>
              <c:strCache>
                <c:ptCount val="1"/>
                <c:pt idx="0">
                  <c:v>avg precipitation</c:v>
                </c:pt>
              </c:strCache>
            </c:strRef>
          </c:tx>
          <c:marker>
            <c:symbol val="none"/>
          </c:marker>
          <c:cat>
            <c:strRef>
              <c:f>Feuil1!$G$17:$G$28</c:f>
              <c:strCache>
                <c:ptCount val="12"/>
                <c:pt idx="0">
                  <c:v>Merida</c:v>
                </c:pt>
                <c:pt idx="1">
                  <c:v>Guatemala</c:v>
                </c:pt>
                <c:pt idx="2">
                  <c:v>salavdor</c:v>
                </c:pt>
                <c:pt idx="3">
                  <c:v>san jose</c:v>
                </c:pt>
                <c:pt idx="4">
                  <c:v>colon</c:v>
                </c:pt>
                <c:pt idx="5">
                  <c:v>Cartagena</c:v>
                </c:pt>
                <c:pt idx="6">
                  <c:v>Quito</c:v>
                </c:pt>
                <c:pt idx="7">
                  <c:v>Lima</c:v>
                </c:pt>
                <c:pt idx="8">
                  <c:v>La Paz</c:v>
                </c:pt>
                <c:pt idx="9">
                  <c:v>Mendoza</c:v>
                </c:pt>
                <c:pt idx="10">
                  <c:v>San carlos de bariloche</c:v>
                </c:pt>
                <c:pt idx="11">
                  <c:v>Punta Arenas</c:v>
                </c:pt>
              </c:strCache>
            </c:strRef>
          </c:cat>
          <c:val>
            <c:numRef>
              <c:f>Feuil1!$K$17:$K$28</c:f>
              <c:numCache>
                <c:formatCode>General</c:formatCode>
                <c:ptCount val="12"/>
                <c:pt idx="0">
                  <c:v>24.0</c:v>
                </c:pt>
                <c:pt idx="1">
                  <c:v>13.0</c:v>
                </c:pt>
                <c:pt idx="2">
                  <c:v>60.0</c:v>
                </c:pt>
                <c:pt idx="3">
                  <c:v>46.0</c:v>
                </c:pt>
                <c:pt idx="4">
                  <c:v>237.0</c:v>
                </c:pt>
                <c:pt idx="5">
                  <c:v>92.0</c:v>
                </c:pt>
                <c:pt idx="6">
                  <c:v>74.0</c:v>
                </c:pt>
                <c:pt idx="7">
                  <c:v>0.0</c:v>
                </c:pt>
                <c:pt idx="8">
                  <c:v>29.0</c:v>
                </c:pt>
                <c:pt idx="9">
                  <c:v>29.0</c:v>
                </c:pt>
                <c:pt idx="10">
                  <c:v>90.0</c:v>
                </c:pt>
                <c:pt idx="11">
                  <c:v>28.0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66552"/>
        <c:axId val="2129669528"/>
      </c:lineChart>
      <c:catAx>
        <c:axId val="21296758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9672504"/>
        <c:crosses val="autoZero"/>
        <c:auto val="1"/>
        <c:lblAlgn val="ctr"/>
        <c:lblOffset val="100"/>
        <c:noMultiLvlLbl val="0"/>
      </c:catAx>
      <c:valAx>
        <c:axId val="2129672504"/>
        <c:scaling>
          <c:orientation val="minMax"/>
          <c:max val="40.0"/>
          <c:min val="-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9675800"/>
        <c:crosses val="autoZero"/>
        <c:crossBetween val="between"/>
      </c:valAx>
      <c:valAx>
        <c:axId val="2129669528"/>
        <c:scaling>
          <c:orientation val="minMax"/>
          <c:max val="350.0"/>
          <c:min val="0.0"/>
        </c:scaling>
        <c:delete val="0"/>
        <c:axPos val="r"/>
        <c:numFmt formatCode="General" sourceLinked="1"/>
        <c:majorTickMark val="out"/>
        <c:minorTickMark val="none"/>
        <c:tickLblPos val="nextTo"/>
        <c:crossAx val="2129666552"/>
        <c:crosses val="max"/>
        <c:crossBetween val="between"/>
      </c:valAx>
      <c:catAx>
        <c:axId val="2129666552"/>
        <c:scaling>
          <c:orientation val="minMax"/>
        </c:scaling>
        <c:delete val="1"/>
        <c:axPos val="b"/>
        <c:majorTickMark val="out"/>
        <c:minorTickMark val="none"/>
        <c:tickLblPos val="nextTo"/>
        <c:crossAx val="21296695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Feuil1!$H$1</c:f>
              <c:strCache>
                <c:ptCount val="1"/>
                <c:pt idx="0">
                  <c:v>Temp min</c:v>
                </c:pt>
              </c:strCache>
            </c:strRef>
          </c:tx>
          <c:marker>
            <c:symbol val="none"/>
          </c:marker>
          <c:cat>
            <c:strRef>
              <c:f>Feuil1!$G$32:$G$43</c:f>
              <c:strCache>
                <c:ptCount val="12"/>
                <c:pt idx="0">
                  <c:v>Merida</c:v>
                </c:pt>
                <c:pt idx="1">
                  <c:v>Guatemala</c:v>
                </c:pt>
                <c:pt idx="2">
                  <c:v>salavdor</c:v>
                </c:pt>
                <c:pt idx="3">
                  <c:v>san jose</c:v>
                </c:pt>
                <c:pt idx="4">
                  <c:v>colon</c:v>
                </c:pt>
                <c:pt idx="5">
                  <c:v>Cartagena</c:v>
                </c:pt>
                <c:pt idx="6">
                  <c:v>Quito</c:v>
                </c:pt>
                <c:pt idx="7">
                  <c:v>Lima</c:v>
                </c:pt>
                <c:pt idx="8">
                  <c:v>La Paz</c:v>
                </c:pt>
                <c:pt idx="9">
                  <c:v>Mendoza</c:v>
                </c:pt>
                <c:pt idx="10">
                  <c:v>San carlos de bariloche</c:v>
                </c:pt>
                <c:pt idx="11">
                  <c:v>Punta Arenas</c:v>
                </c:pt>
              </c:strCache>
            </c:strRef>
          </c:cat>
          <c:val>
            <c:numRef>
              <c:f>Feuil1!$H$32:$H$43</c:f>
              <c:numCache>
                <c:formatCode>General</c:formatCode>
                <c:ptCount val="12"/>
                <c:pt idx="0">
                  <c:v>23.0</c:v>
                </c:pt>
                <c:pt idx="1">
                  <c:v>16.0</c:v>
                </c:pt>
                <c:pt idx="2">
                  <c:v>18.0</c:v>
                </c:pt>
                <c:pt idx="3">
                  <c:v>16.0</c:v>
                </c:pt>
                <c:pt idx="4">
                  <c:v>23.0</c:v>
                </c:pt>
                <c:pt idx="5">
                  <c:v>25.0</c:v>
                </c:pt>
                <c:pt idx="6">
                  <c:v>8.0</c:v>
                </c:pt>
                <c:pt idx="7">
                  <c:v>16.0</c:v>
                </c:pt>
                <c:pt idx="8">
                  <c:v>3.0</c:v>
                </c:pt>
                <c:pt idx="9">
                  <c:v>17.0</c:v>
                </c:pt>
                <c:pt idx="10">
                  <c:v>10.0</c:v>
                </c:pt>
                <c:pt idx="11">
                  <c:v>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Feuil1!$I$1</c:f>
              <c:strCache>
                <c:ptCount val="1"/>
                <c:pt idx="0">
                  <c:v>Temp max</c:v>
                </c:pt>
              </c:strCache>
            </c:strRef>
          </c:tx>
          <c:marker>
            <c:symbol val="none"/>
          </c:marker>
          <c:cat>
            <c:strRef>
              <c:f>Feuil1!$G$32:$G$43</c:f>
              <c:strCache>
                <c:ptCount val="12"/>
                <c:pt idx="0">
                  <c:v>Merida</c:v>
                </c:pt>
                <c:pt idx="1">
                  <c:v>Guatemala</c:v>
                </c:pt>
                <c:pt idx="2">
                  <c:v>salavdor</c:v>
                </c:pt>
                <c:pt idx="3">
                  <c:v>san jose</c:v>
                </c:pt>
                <c:pt idx="4">
                  <c:v>colon</c:v>
                </c:pt>
                <c:pt idx="5">
                  <c:v>Cartagena</c:v>
                </c:pt>
                <c:pt idx="6">
                  <c:v>Quito</c:v>
                </c:pt>
                <c:pt idx="7">
                  <c:v>Lima</c:v>
                </c:pt>
                <c:pt idx="8">
                  <c:v>La Paz</c:v>
                </c:pt>
                <c:pt idx="9">
                  <c:v>Mendoza</c:v>
                </c:pt>
                <c:pt idx="10">
                  <c:v>San carlos de bariloche</c:v>
                </c:pt>
                <c:pt idx="11">
                  <c:v>Punta Arenas</c:v>
                </c:pt>
              </c:strCache>
            </c:strRef>
          </c:cat>
          <c:val>
            <c:numRef>
              <c:f>Feuil1!$I$32:$I$43</c:f>
              <c:numCache>
                <c:formatCode>General</c:formatCode>
                <c:ptCount val="12"/>
                <c:pt idx="0">
                  <c:v>36.0</c:v>
                </c:pt>
                <c:pt idx="1">
                  <c:v>29.0</c:v>
                </c:pt>
                <c:pt idx="2">
                  <c:v>28.0</c:v>
                </c:pt>
                <c:pt idx="3">
                  <c:v>27.0</c:v>
                </c:pt>
                <c:pt idx="4">
                  <c:v>30.0</c:v>
                </c:pt>
                <c:pt idx="5">
                  <c:v>33.0</c:v>
                </c:pt>
                <c:pt idx="6">
                  <c:v>22.0</c:v>
                </c:pt>
                <c:pt idx="7">
                  <c:v>20.0</c:v>
                </c:pt>
                <c:pt idx="8">
                  <c:v>14.0</c:v>
                </c:pt>
                <c:pt idx="9">
                  <c:v>29.0</c:v>
                </c:pt>
                <c:pt idx="10">
                  <c:v>18.0</c:v>
                </c:pt>
                <c:pt idx="11">
                  <c:v>10.0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Feuil1!$J$1</c:f>
              <c:strCache>
                <c:ptCount val="1"/>
                <c:pt idx="0">
                  <c:v>raining days</c:v>
                </c:pt>
              </c:strCache>
            </c:strRef>
          </c:tx>
          <c:marker>
            <c:symbol val="none"/>
          </c:marker>
          <c:cat>
            <c:strRef>
              <c:f>Feuil1!$G$32:$G$43</c:f>
              <c:strCache>
                <c:ptCount val="12"/>
                <c:pt idx="0">
                  <c:v>Merida</c:v>
                </c:pt>
                <c:pt idx="1">
                  <c:v>Guatemala</c:v>
                </c:pt>
                <c:pt idx="2">
                  <c:v>salavdor</c:v>
                </c:pt>
                <c:pt idx="3">
                  <c:v>san jose</c:v>
                </c:pt>
                <c:pt idx="4">
                  <c:v>colon</c:v>
                </c:pt>
                <c:pt idx="5">
                  <c:v>Cartagena</c:v>
                </c:pt>
                <c:pt idx="6">
                  <c:v>Quito</c:v>
                </c:pt>
                <c:pt idx="7">
                  <c:v>Lima</c:v>
                </c:pt>
                <c:pt idx="8">
                  <c:v>La Paz</c:v>
                </c:pt>
                <c:pt idx="9">
                  <c:v>Mendoza</c:v>
                </c:pt>
                <c:pt idx="10">
                  <c:v>San carlos de bariloche</c:v>
                </c:pt>
                <c:pt idx="11">
                  <c:v>Punta Arenas</c:v>
                </c:pt>
              </c:strCache>
            </c:strRef>
          </c:cat>
          <c:val>
            <c:numRef>
              <c:f>Feuil1!$J$32:$J$43</c:f>
              <c:numCache>
                <c:formatCode>General</c:formatCode>
                <c:ptCount val="12"/>
                <c:pt idx="0">
                  <c:v>6.0</c:v>
                </c:pt>
                <c:pt idx="1">
                  <c:v>15.0</c:v>
                </c:pt>
                <c:pt idx="2">
                  <c:v>20.0</c:v>
                </c:pt>
                <c:pt idx="3">
                  <c:v>22.0</c:v>
                </c:pt>
                <c:pt idx="4">
                  <c:v>17.0</c:v>
                </c:pt>
                <c:pt idx="5">
                  <c:v>6.0</c:v>
                </c:pt>
                <c:pt idx="6">
                  <c:v>20.0</c:v>
                </c:pt>
                <c:pt idx="7">
                  <c:v>13.0</c:v>
                </c:pt>
                <c:pt idx="8">
                  <c:v>16.0</c:v>
                </c:pt>
                <c:pt idx="9">
                  <c:v>0.0</c:v>
                </c:pt>
                <c:pt idx="10">
                  <c:v>15.0</c:v>
                </c:pt>
                <c:pt idx="11">
                  <c:v>13.0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8733896"/>
        <c:axId val="-2138730616"/>
      </c:lineChart>
      <c:lineChart>
        <c:grouping val="standard"/>
        <c:varyColors val="0"/>
        <c:ser>
          <c:idx val="3"/>
          <c:order val="3"/>
          <c:tx>
            <c:strRef>
              <c:f>Feuil1!$K$1</c:f>
              <c:strCache>
                <c:ptCount val="1"/>
                <c:pt idx="0">
                  <c:v>avg precipitation</c:v>
                </c:pt>
              </c:strCache>
            </c:strRef>
          </c:tx>
          <c:marker>
            <c:symbol val="none"/>
          </c:marker>
          <c:cat>
            <c:strRef>
              <c:f>Feuil1!$G$32:$G$43</c:f>
              <c:strCache>
                <c:ptCount val="12"/>
                <c:pt idx="0">
                  <c:v>Merida</c:v>
                </c:pt>
                <c:pt idx="1">
                  <c:v>Guatemala</c:v>
                </c:pt>
                <c:pt idx="2">
                  <c:v>salavdor</c:v>
                </c:pt>
                <c:pt idx="3">
                  <c:v>san jose</c:v>
                </c:pt>
                <c:pt idx="4">
                  <c:v>colon</c:v>
                </c:pt>
                <c:pt idx="5">
                  <c:v>Cartagena</c:v>
                </c:pt>
                <c:pt idx="6">
                  <c:v>Quito</c:v>
                </c:pt>
                <c:pt idx="7">
                  <c:v>Lima</c:v>
                </c:pt>
                <c:pt idx="8">
                  <c:v>La Paz</c:v>
                </c:pt>
                <c:pt idx="9">
                  <c:v>Mendoza</c:v>
                </c:pt>
                <c:pt idx="10">
                  <c:v>San carlos de bariloche</c:v>
                </c:pt>
                <c:pt idx="11">
                  <c:v>Punta Arenas</c:v>
                </c:pt>
              </c:strCache>
            </c:strRef>
          </c:cat>
          <c:val>
            <c:numRef>
              <c:f>Feuil1!$K$32:$K$43</c:f>
              <c:numCache>
                <c:formatCode>General</c:formatCode>
                <c:ptCount val="12"/>
                <c:pt idx="0">
                  <c:v>63.0</c:v>
                </c:pt>
                <c:pt idx="1">
                  <c:v>152.0</c:v>
                </c:pt>
                <c:pt idx="2">
                  <c:v>322.0</c:v>
                </c:pt>
                <c:pt idx="3">
                  <c:v>241.0</c:v>
                </c:pt>
                <c:pt idx="4">
                  <c:v>199.0</c:v>
                </c:pt>
                <c:pt idx="5">
                  <c:v>70.0</c:v>
                </c:pt>
                <c:pt idx="6">
                  <c:v>127.0</c:v>
                </c:pt>
                <c:pt idx="7">
                  <c:v>0.0</c:v>
                </c:pt>
                <c:pt idx="8">
                  <c:v>96.0</c:v>
                </c:pt>
                <c:pt idx="9">
                  <c:v>43.0</c:v>
                </c:pt>
                <c:pt idx="10">
                  <c:v>99.0</c:v>
                </c:pt>
                <c:pt idx="11">
                  <c:v>36.0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8724648"/>
        <c:axId val="-2138727640"/>
      </c:lineChart>
      <c:catAx>
        <c:axId val="-213873389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8730616"/>
        <c:crosses val="autoZero"/>
        <c:auto val="1"/>
        <c:lblAlgn val="ctr"/>
        <c:lblOffset val="100"/>
        <c:noMultiLvlLbl val="0"/>
      </c:catAx>
      <c:valAx>
        <c:axId val="-2138730616"/>
        <c:scaling>
          <c:orientation val="minMax"/>
          <c:max val="40.0"/>
          <c:min val="-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733896"/>
        <c:crosses val="autoZero"/>
        <c:crossBetween val="between"/>
      </c:valAx>
      <c:valAx>
        <c:axId val="-2138727640"/>
        <c:scaling>
          <c:orientation val="minMax"/>
          <c:max val="350.0"/>
          <c:min val="0.0"/>
        </c:scaling>
        <c:delete val="0"/>
        <c:axPos val="r"/>
        <c:numFmt formatCode="General" sourceLinked="1"/>
        <c:majorTickMark val="out"/>
        <c:minorTickMark val="none"/>
        <c:tickLblPos val="nextTo"/>
        <c:crossAx val="-2138724648"/>
        <c:crosses val="max"/>
        <c:crossBetween val="between"/>
      </c:valAx>
      <c:catAx>
        <c:axId val="-2138724648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87276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Feuil1!$H$1</c:f>
              <c:strCache>
                <c:ptCount val="1"/>
                <c:pt idx="0">
                  <c:v>Temp min</c:v>
                </c:pt>
              </c:strCache>
            </c:strRef>
          </c:tx>
          <c:marker>
            <c:symbol val="none"/>
          </c:marker>
          <c:cat>
            <c:strRef>
              <c:f>Feuil1!$G$47:$G$58</c:f>
              <c:strCache>
                <c:ptCount val="12"/>
                <c:pt idx="0">
                  <c:v>Merida</c:v>
                </c:pt>
                <c:pt idx="1">
                  <c:v>Guatemala</c:v>
                </c:pt>
                <c:pt idx="2">
                  <c:v>salavdor</c:v>
                </c:pt>
                <c:pt idx="3">
                  <c:v>san jose</c:v>
                </c:pt>
                <c:pt idx="4">
                  <c:v>colon</c:v>
                </c:pt>
                <c:pt idx="5">
                  <c:v>Cartagena</c:v>
                </c:pt>
                <c:pt idx="6">
                  <c:v>Quito</c:v>
                </c:pt>
                <c:pt idx="7">
                  <c:v>Lima</c:v>
                </c:pt>
                <c:pt idx="8">
                  <c:v>La Paz</c:v>
                </c:pt>
                <c:pt idx="9">
                  <c:v>Mendoza</c:v>
                </c:pt>
                <c:pt idx="10">
                  <c:v>San carlos de bariloche</c:v>
                </c:pt>
                <c:pt idx="11">
                  <c:v>Punta Arenas</c:v>
                </c:pt>
              </c:strCache>
            </c:strRef>
          </c:cat>
          <c:val>
            <c:numRef>
              <c:f>Feuil1!$H$47:$H$58</c:f>
              <c:numCache>
                <c:formatCode>General</c:formatCode>
                <c:ptCount val="12"/>
                <c:pt idx="0">
                  <c:v>23.0</c:v>
                </c:pt>
                <c:pt idx="1">
                  <c:v>16.0</c:v>
                </c:pt>
                <c:pt idx="2">
                  <c:v>17.0</c:v>
                </c:pt>
                <c:pt idx="3">
                  <c:v>16.0</c:v>
                </c:pt>
                <c:pt idx="4">
                  <c:v>24.0</c:v>
                </c:pt>
                <c:pt idx="5">
                  <c:v>25.0</c:v>
                </c:pt>
                <c:pt idx="6">
                  <c:v>8.0</c:v>
                </c:pt>
                <c:pt idx="7">
                  <c:v>18.0</c:v>
                </c:pt>
                <c:pt idx="8">
                  <c:v>3.0</c:v>
                </c:pt>
                <c:pt idx="9">
                  <c:v>11.0</c:v>
                </c:pt>
                <c:pt idx="10">
                  <c:v>7.0</c:v>
                </c:pt>
                <c:pt idx="11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Feuil1!$I$1</c:f>
              <c:strCache>
                <c:ptCount val="1"/>
                <c:pt idx="0">
                  <c:v>Temp max</c:v>
                </c:pt>
              </c:strCache>
            </c:strRef>
          </c:tx>
          <c:marker>
            <c:symbol val="none"/>
          </c:marker>
          <c:cat>
            <c:strRef>
              <c:f>Feuil1!$G$47:$G$58</c:f>
              <c:strCache>
                <c:ptCount val="12"/>
                <c:pt idx="0">
                  <c:v>Merida</c:v>
                </c:pt>
                <c:pt idx="1">
                  <c:v>Guatemala</c:v>
                </c:pt>
                <c:pt idx="2">
                  <c:v>salavdor</c:v>
                </c:pt>
                <c:pt idx="3">
                  <c:v>san jose</c:v>
                </c:pt>
                <c:pt idx="4">
                  <c:v>colon</c:v>
                </c:pt>
                <c:pt idx="5">
                  <c:v>Cartagena</c:v>
                </c:pt>
                <c:pt idx="6">
                  <c:v>Quito</c:v>
                </c:pt>
                <c:pt idx="7">
                  <c:v>Lima</c:v>
                </c:pt>
                <c:pt idx="8">
                  <c:v>La Paz</c:v>
                </c:pt>
                <c:pt idx="9">
                  <c:v>Mendoza</c:v>
                </c:pt>
                <c:pt idx="10">
                  <c:v>San carlos de bariloche</c:v>
                </c:pt>
                <c:pt idx="11">
                  <c:v>Punta Arenas</c:v>
                </c:pt>
              </c:strCache>
            </c:strRef>
          </c:cat>
          <c:val>
            <c:numRef>
              <c:f>Feuil1!$I$47:$I$58</c:f>
              <c:numCache>
                <c:formatCode>General</c:formatCode>
                <c:ptCount val="12"/>
                <c:pt idx="0">
                  <c:v>34.0</c:v>
                </c:pt>
                <c:pt idx="1">
                  <c:v>26.0</c:v>
                </c:pt>
                <c:pt idx="2">
                  <c:v>29.0</c:v>
                </c:pt>
                <c:pt idx="3">
                  <c:v>26.0</c:v>
                </c:pt>
                <c:pt idx="4">
                  <c:v>29.0</c:v>
                </c:pt>
                <c:pt idx="5">
                  <c:v>33.0</c:v>
                </c:pt>
                <c:pt idx="6">
                  <c:v>22.0</c:v>
                </c:pt>
                <c:pt idx="7">
                  <c:v>24.0</c:v>
                </c:pt>
                <c:pt idx="8">
                  <c:v>13.0</c:v>
                </c:pt>
                <c:pt idx="9">
                  <c:v>22.0</c:v>
                </c:pt>
                <c:pt idx="10">
                  <c:v>13.0</c:v>
                </c:pt>
                <c:pt idx="11">
                  <c:v>5.0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Feuil1!$J$1</c:f>
              <c:strCache>
                <c:ptCount val="1"/>
                <c:pt idx="0">
                  <c:v>raining days</c:v>
                </c:pt>
              </c:strCache>
            </c:strRef>
          </c:tx>
          <c:marker>
            <c:symbol val="none"/>
          </c:marker>
          <c:cat>
            <c:strRef>
              <c:f>Feuil1!$G$47:$G$58</c:f>
              <c:strCache>
                <c:ptCount val="12"/>
                <c:pt idx="0">
                  <c:v>Merida</c:v>
                </c:pt>
                <c:pt idx="1">
                  <c:v>Guatemala</c:v>
                </c:pt>
                <c:pt idx="2">
                  <c:v>salavdor</c:v>
                </c:pt>
                <c:pt idx="3">
                  <c:v>san jose</c:v>
                </c:pt>
                <c:pt idx="4">
                  <c:v>colon</c:v>
                </c:pt>
                <c:pt idx="5">
                  <c:v>Cartagena</c:v>
                </c:pt>
                <c:pt idx="6">
                  <c:v>Quito</c:v>
                </c:pt>
                <c:pt idx="7">
                  <c:v>Lima</c:v>
                </c:pt>
                <c:pt idx="8">
                  <c:v>La Paz</c:v>
                </c:pt>
                <c:pt idx="9">
                  <c:v>Mendoza</c:v>
                </c:pt>
                <c:pt idx="10">
                  <c:v>San carlos de bariloche</c:v>
                </c:pt>
                <c:pt idx="11">
                  <c:v>Punta Arenas</c:v>
                </c:pt>
              </c:strCache>
            </c:strRef>
          </c:cat>
          <c:val>
            <c:numRef>
              <c:f>Feuil1!$J$47:$J$58</c:f>
              <c:numCache>
                <c:formatCode>General</c:formatCode>
                <c:ptCount val="12"/>
                <c:pt idx="0">
                  <c:v>15.0</c:v>
                </c:pt>
                <c:pt idx="1">
                  <c:v>21.0</c:v>
                </c:pt>
                <c:pt idx="2">
                  <c:v>20.0</c:v>
                </c:pt>
                <c:pt idx="3">
                  <c:v>24.0</c:v>
                </c:pt>
                <c:pt idx="4">
                  <c:v>20.0</c:v>
                </c:pt>
                <c:pt idx="5">
                  <c:v>12.0</c:v>
                </c:pt>
                <c:pt idx="6">
                  <c:v>19.0</c:v>
                </c:pt>
                <c:pt idx="7">
                  <c:v>5.0</c:v>
                </c:pt>
                <c:pt idx="8">
                  <c:v>16.0</c:v>
                </c:pt>
                <c:pt idx="9">
                  <c:v>0.0</c:v>
                </c:pt>
                <c:pt idx="10">
                  <c:v>24.0</c:v>
                </c:pt>
                <c:pt idx="11">
                  <c:v>11.0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8686328"/>
        <c:axId val="-2138683048"/>
      </c:lineChart>
      <c:lineChart>
        <c:grouping val="standard"/>
        <c:varyColors val="0"/>
        <c:ser>
          <c:idx val="3"/>
          <c:order val="3"/>
          <c:tx>
            <c:strRef>
              <c:f>Feuil1!$K$1</c:f>
              <c:strCache>
                <c:ptCount val="1"/>
                <c:pt idx="0">
                  <c:v>avg precipitation</c:v>
                </c:pt>
              </c:strCache>
            </c:strRef>
          </c:tx>
          <c:marker>
            <c:symbol val="none"/>
          </c:marker>
          <c:cat>
            <c:strRef>
              <c:f>Feuil1!$G$47:$G$58</c:f>
              <c:strCache>
                <c:ptCount val="12"/>
                <c:pt idx="0">
                  <c:v>Merida</c:v>
                </c:pt>
                <c:pt idx="1">
                  <c:v>Guatemala</c:v>
                </c:pt>
                <c:pt idx="2">
                  <c:v>salavdor</c:v>
                </c:pt>
                <c:pt idx="3">
                  <c:v>san jose</c:v>
                </c:pt>
                <c:pt idx="4">
                  <c:v>colon</c:v>
                </c:pt>
                <c:pt idx="5">
                  <c:v>Cartagena</c:v>
                </c:pt>
                <c:pt idx="6">
                  <c:v>Quito</c:v>
                </c:pt>
                <c:pt idx="7">
                  <c:v>Lima</c:v>
                </c:pt>
                <c:pt idx="8">
                  <c:v>La Paz</c:v>
                </c:pt>
                <c:pt idx="9">
                  <c:v>Mendoza</c:v>
                </c:pt>
                <c:pt idx="10">
                  <c:v>San carlos de bariloche</c:v>
                </c:pt>
                <c:pt idx="11">
                  <c:v>Punta Arenas</c:v>
                </c:pt>
              </c:strCache>
            </c:strRef>
          </c:cat>
          <c:val>
            <c:numRef>
              <c:f>Feuil1!$K$47:$K$58</c:f>
              <c:numCache>
                <c:formatCode>General</c:formatCode>
                <c:ptCount val="12"/>
                <c:pt idx="0">
                  <c:v>162.0</c:v>
                </c:pt>
                <c:pt idx="1">
                  <c:v>203.0</c:v>
                </c:pt>
                <c:pt idx="2">
                  <c:v>297.0</c:v>
                </c:pt>
                <c:pt idx="3">
                  <c:v>240.0</c:v>
                </c:pt>
                <c:pt idx="4">
                  <c:v>200.0</c:v>
                </c:pt>
                <c:pt idx="5">
                  <c:v>146.0</c:v>
                </c:pt>
                <c:pt idx="6">
                  <c:v>98.0</c:v>
                </c:pt>
                <c:pt idx="7">
                  <c:v>0.0</c:v>
                </c:pt>
                <c:pt idx="8">
                  <c:v>110.0</c:v>
                </c:pt>
                <c:pt idx="9">
                  <c:v>13.0</c:v>
                </c:pt>
                <c:pt idx="10">
                  <c:v>234.0</c:v>
                </c:pt>
                <c:pt idx="11">
                  <c:v>28.0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8677080"/>
        <c:axId val="-2138680072"/>
      </c:lineChart>
      <c:catAx>
        <c:axId val="-213868632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8683048"/>
        <c:crosses val="autoZero"/>
        <c:auto val="1"/>
        <c:lblAlgn val="ctr"/>
        <c:lblOffset val="100"/>
        <c:noMultiLvlLbl val="0"/>
      </c:catAx>
      <c:valAx>
        <c:axId val="-2138683048"/>
        <c:scaling>
          <c:orientation val="minMax"/>
          <c:max val="40.0"/>
          <c:min val="-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686328"/>
        <c:crosses val="autoZero"/>
        <c:crossBetween val="between"/>
      </c:valAx>
      <c:valAx>
        <c:axId val="-2138680072"/>
        <c:scaling>
          <c:orientation val="minMax"/>
          <c:max val="350.0"/>
          <c:min val="0.0"/>
        </c:scaling>
        <c:delete val="0"/>
        <c:axPos val="r"/>
        <c:numFmt formatCode="General" sourceLinked="1"/>
        <c:majorTickMark val="out"/>
        <c:minorTickMark val="none"/>
        <c:tickLblPos val="nextTo"/>
        <c:crossAx val="-2138677080"/>
        <c:crosses val="max"/>
        <c:crossBetween val="between"/>
      </c:valAx>
      <c:catAx>
        <c:axId val="-2138677080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868007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0</xdr:row>
      <xdr:rowOff>50800</xdr:rowOff>
    </xdr:from>
    <xdr:to>
      <xdr:col>18</xdr:col>
      <xdr:colOff>292100</xdr:colOff>
      <xdr:row>14</xdr:row>
      <xdr:rowOff>177800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14</xdr:row>
      <xdr:rowOff>114300</xdr:rowOff>
    </xdr:from>
    <xdr:to>
      <xdr:col>18</xdr:col>
      <xdr:colOff>317500</xdr:colOff>
      <xdr:row>29</xdr:row>
      <xdr:rowOff>50800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50800</xdr:colOff>
      <xdr:row>29</xdr:row>
      <xdr:rowOff>101600</xdr:rowOff>
    </xdr:from>
    <xdr:to>
      <xdr:col>18</xdr:col>
      <xdr:colOff>292100</xdr:colOff>
      <xdr:row>44</xdr:row>
      <xdr:rowOff>38100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63500</xdr:colOff>
      <xdr:row>44</xdr:row>
      <xdr:rowOff>88900</xdr:rowOff>
    </xdr:from>
    <xdr:to>
      <xdr:col>18</xdr:col>
      <xdr:colOff>304800</xdr:colOff>
      <xdr:row>59</xdr:row>
      <xdr:rowOff>25400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="75" zoomScaleNormal="75" zoomScalePageLayoutView="75" workbookViewId="0">
      <selection activeCell="D2" sqref="D2"/>
    </sheetView>
  </sheetViews>
  <sheetFormatPr baseColWidth="10" defaultRowHeight="15" x14ac:dyDescent="0"/>
  <cols>
    <col min="3" max="3" width="18" bestFit="1" customWidth="1"/>
    <col min="4" max="4" width="12.5" bestFit="1" customWidth="1"/>
    <col min="5" max="5" width="10" customWidth="1"/>
    <col min="6" max="6" width="5.6640625" customWidth="1"/>
    <col min="11" max="11" width="15" bestFit="1" customWidth="1"/>
  </cols>
  <sheetData>
    <row r="1" spans="1:11">
      <c r="A1" t="s">
        <v>10</v>
      </c>
      <c r="B1" t="s">
        <v>11</v>
      </c>
      <c r="C1" t="s">
        <v>12</v>
      </c>
      <c r="D1" t="s">
        <v>14</v>
      </c>
      <c r="E1" t="s">
        <v>13</v>
      </c>
      <c r="F1" t="s">
        <v>26</v>
      </c>
      <c r="H1" t="s">
        <v>27</v>
      </c>
      <c r="I1" t="s">
        <v>28</v>
      </c>
      <c r="J1" t="s">
        <v>29</v>
      </c>
      <c r="K1" t="s">
        <v>30</v>
      </c>
    </row>
    <row r="2" spans="1:11">
      <c r="A2" t="s">
        <v>0</v>
      </c>
      <c r="B2" t="s">
        <v>9</v>
      </c>
      <c r="D2" s="2">
        <v>40</v>
      </c>
      <c r="E2" s="3">
        <v>42384</v>
      </c>
      <c r="F2">
        <f>MONTH(E2)</f>
        <v>1</v>
      </c>
      <c r="G2" t="s">
        <v>0</v>
      </c>
      <c r="H2">
        <f>VLOOKUP(A2,Feuil2!$A$2:$M$13,Feuil1!F2+1,0)</f>
        <v>18</v>
      </c>
      <c r="I2">
        <f>VLOOKUP(A2,Feuil2!A$17:M$28,1+Feuil1!F2,0)</f>
        <v>29</v>
      </c>
      <c r="J2">
        <f>VLOOKUP(A2,Feuil2!A$32:M$43,1+Feuil1!F2,0)</f>
        <v>4</v>
      </c>
      <c r="K2">
        <f>VLOOKUP(A2,Feuil2!A$47:M$58,1+Feuil1!F2,0)</f>
        <v>26</v>
      </c>
    </row>
    <row r="3" spans="1:11">
      <c r="A3" t="s">
        <v>1</v>
      </c>
      <c r="B3" t="s">
        <v>8</v>
      </c>
      <c r="C3">
        <v>1100</v>
      </c>
      <c r="D3">
        <f>C3/$D$2</f>
        <v>27.5</v>
      </c>
      <c r="E3" s="1">
        <f>E2+D3</f>
        <v>42411.5</v>
      </c>
      <c r="F3">
        <f t="shared" ref="F3:F14" si="0">MONTH(E3)</f>
        <v>2</v>
      </c>
      <c r="G3" t="s">
        <v>1</v>
      </c>
      <c r="H3">
        <f>VLOOKUP(A3,Feuil2!$A$2:$M$13,Feuil1!F3+1,0)</f>
        <v>12</v>
      </c>
      <c r="I3">
        <f>VLOOKUP(A3,Feuil2!A$17:M$28,1+Feuil1!F3,0)</f>
        <v>25</v>
      </c>
      <c r="J3">
        <f>VLOOKUP(A3,Feuil2!A$32:M$43,1+Feuil1!F3,0)</f>
        <v>2</v>
      </c>
      <c r="K3">
        <f>VLOOKUP(A3,Feuil2!A$47:M$58,1+Feuil1!F3,0)</f>
        <v>3</v>
      </c>
    </row>
    <row r="4" spans="1:11">
      <c r="A4" t="s">
        <v>2</v>
      </c>
      <c r="B4" t="s">
        <v>7</v>
      </c>
      <c r="C4">
        <v>378</v>
      </c>
      <c r="D4">
        <f t="shared" ref="D4:D13" si="1">C4/$D$2</f>
        <v>9.4499999999999993</v>
      </c>
      <c r="E4" s="1">
        <f t="shared" ref="E4:E13" si="2">E3+D4</f>
        <v>42420.95</v>
      </c>
      <c r="F4">
        <f t="shared" si="0"/>
        <v>2</v>
      </c>
      <c r="G4" t="s">
        <v>2</v>
      </c>
      <c r="H4">
        <f>VLOOKUP(A4,Feuil2!$A$2:$M$13,Feuil1!F4+1,0)</f>
        <v>15</v>
      </c>
      <c r="I4">
        <f>VLOOKUP(A4,Feuil2!A$17:M$28,1+Feuil1!F4,0)</f>
        <v>30</v>
      </c>
      <c r="J4">
        <f>VLOOKUP(A4,Feuil2!A$32:M$43,1+Feuil1!F4,0)</f>
        <v>1</v>
      </c>
      <c r="K4">
        <f>VLOOKUP(A4,Feuil2!A$47:M$58,1+Feuil1!F4,0)</f>
        <v>2</v>
      </c>
    </row>
    <row r="5" spans="1:11">
      <c r="A5" t="s">
        <v>3</v>
      </c>
      <c r="B5" t="s">
        <v>6</v>
      </c>
      <c r="C5">
        <v>818</v>
      </c>
      <c r="D5">
        <f t="shared" si="1"/>
        <v>20.45</v>
      </c>
      <c r="E5" s="1">
        <f t="shared" si="2"/>
        <v>42441.399999999994</v>
      </c>
      <c r="F5">
        <f t="shared" si="0"/>
        <v>3</v>
      </c>
      <c r="G5" t="s">
        <v>3</v>
      </c>
      <c r="H5">
        <f>VLOOKUP(A5,Feuil2!$A$2:$M$13,Feuil1!F5+1,0)</f>
        <v>15</v>
      </c>
      <c r="I5">
        <f>VLOOKUP(A5,Feuil2!A$17:M$28,1+Feuil1!F5,0)</f>
        <v>26</v>
      </c>
      <c r="J5">
        <f>VLOOKUP(A5,Feuil2!A$32:M$43,1+Feuil1!F5,0)</f>
        <v>2</v>
      </c>
      <c r="K5">
        <f>VLOOKUP(A5,Feuil2!A$47:M$58,1+Feuil1!F5,0)</f>
        <v>20</v>
      </c>
    </row>
    <row r="6" spans="1:11">
      <c r="A6" t="s">
        <v>4</v>
      </c>
      <c r="B6" t="s">
        <v>5</v>
      </c>
      <c r="C6">
        <v>930</v>
      </c>
      <c r="D6">
        <f t="shared" si="1"/>
        <v>23.25</v>
      </c>
      <c r="E6" s="1">
        <f t="shared" si="2"/>
        <v>42464.649999999994</v>
      </c>
      <c r="F6">
        <f t="shared" si="0"/>
        <v>4</v>
      </c>
      <c r="G6" t="s">
        <v>4</v>
      </c>
      <c r="H6">
        <f>VLOOKUP(A6,Feuil2!$A$2:$M$13,Feuil1!F6+1,0)</f>
        <v>23</v>
      </c>
      <c r="I6">
        <f>VLOOKUP(A6,Feuil2!A$17:M$28,1+Feuil1!F6,0)</f>
        <v>30</v>
      </c>
      <c r="J6">
        <f>VLOOKUP(A6,Feuil2!A$32:M$43,1+Feuil1!F6,0)</f>
        <v>7</v>
      </c>
      <c r="K6">
        <f>VLOOKUP(A6,Feuil2!A$47:M$58,1+Feuil1!F6,0)</f>
        <v>65</v>
      </c>
    </row>
    <row r="7" spans="1:11">
      <c r="A7" t="s">
        <v>15</v>
      </c>
      <c r="B7" t="s">
        <v>17</v>
      </c>
      <c r="D7">
        <f t="shared" si="1"/>
        <v>0</v>
      </c>
      <c r="E7" s="1">
        <f t="shared" si="2"/>
        <v>42464.649999999994</v>
      </c>
      <c r="F7">
        <f t="shared" si="0"/>
        <v>4</v>
      </c>
      <c r="G7" t="s">
        <v>15</v>
      </c>
      <c r="H7">
        <f>VLOOKUP(A7,Feuil2!$A$2:$M$13,Feuil1!F7+1,0)</f>
        <v>25</v>
      </c>
      <c r="I7">
        <f>VLOOKUP(A7,Feuil2!A$17:M$28,1+Feuil1!F7,0)</f>
        <v>33</v>
      </c>
      <c r="J7">
        <f>VLOOKUP(A7,Feuil2!A$32:M$43,1+Feuil1!F7,0)</f>
        <v>1</v>
      </c>
      <c r="K7">
        <f>VLOOKUP(A7,Feuil2!A$47:M$58,1+Feuil1!F7,0)</f>
        <v>25</v>
      </c>
    </row>
    <row r="8" spans="1:11">
      <c r="A8" t="s">
        <v>16</v>
      </c>
      <c r="B8" t="s">
        <v>17</v>
      </c>
      <c r="C8">
        <v>2000</v>
      </c>
      <c r="D8">
        <f t="shared" si="1"/>
        <v>50</v>
      </c>
      <c r="E8" s="1">
        <f t="shared" si="2"/>
        <v>42514.649999999994</v>
      </c>
      <c r="F8">
        <f t="shared" si="0"/>
        <v>5</v>
      </c>
      <c r="G8" t="s">
        <v>16</v>
      </c>
      <c r="H8">
        <f>VLOOKUP(A8,Feuil2!$A$2:$M$13,Feuil1!F8+1,0)</f>
        <v>8</v>
      </c>
      <c r="I8">
        <f>VLOOKUP(A8,Feuil2!A$17:M$28,1+Feuil1!F8,0)</f>
        <v>22</v>
      </c>
      <c r="J8">
        <f>VLOOKUP(A8,Feuil2!A$32:M$43,1+Feuil1!F8,0)</f>
        <v>16</v>
      </c>
      <c r="K8">
        <f>VLOOKUP(A8,Feuil2!A$47:M$58,1+Feuil1!F8,0)</f>
        <v>79</v>
      </c>
    </row>
    <row r="9" spans="1:11">
      <c r="A9" t="s">
        <v>18</v>
      </c>
      <c r="B9" t="s">
        <v>19</v>
      </c>
      <c r="C9">
        <v>2000</v>
      </c>
      <c r="D9">
        <f t="shared" si="1"/>
        <v>50</v>
      </c>
      <c r="E9" s="1">
        <f t="shared" si="2"/>
        <v>42564.649999999994</v>
      </c>
      <c r="F9">
        <f t="shared" si="0"/>
        <v>7</v>
      </c>
      <c r="G9" t="s">
        <v>18</v>
      </c>
      <c r="H9">
        <f>VLOOKUP(A9,Feuil2!$A$2:$M$13,Feuil1!F9+1,0)</f>
        <v>15</v>
      </c>
      <c r="I9">
        <f>VLOOKUP(A9,Feuil2!A$17:M$28,1+Feuil1!F9,0)</f>
        <v>19</v>
      </c>
      <c r="J9">
        <f>VLOOKUP(A9,Feuil2!A$32:M$43,1+Feuil1!F9,0)</f>
        <v>18</v>
      </c>
      <c r="K9">
        <f>VLOOKUP(A9,Feuil2!A$47:M$58,1+Feuil1!F9,0)</f>
        <v>0</v>
      </c>
    </row>
    <row r="10" spans="1:11">
      <c r="A10" t="s">
        <v>20</v>
      </c>
      <c r="B10" t="s">
        <v>21</v>
      </c>
      <c r="C10">
        <v>1500</v>
      </c>
      <c r="D10">
        <f t="shared" si="1"/>
        <v>37.5</v>
      </c>
      <c r="E10" s="1">
        <f t="shared" si="2"/>
        <v>42602.149999999994</v>
      </c>
      <c r="F10">
        <f t="shared" si="0"/>
        <v>8</v>
      </c>
      <c r="G10" t="s">
        <v>20</v>
      </c>
      <c r="H10">
        <f>VLOOKUP(A10,Feuil2!$A$2:$M$13,Feuil1!F10+1,0)</f>
        <v>-1</v>
      </c>
      <c r="I10">
        <f>VLOOKUP(A10,Feuil2!A$17:M$28,1+Feuil1!F10,0)</f>
        <v>14</v>
      </c>
      <c r="J10">
        <f>VLOOKUP(A10,Feuil2!A$32:M$43,1+Feuil1!F10,0)</f>
        <v>3</v>
      </c>
      <c r="K10">
        <f>VLOOKUP(A10,Feuil2!A$47:M$58,1+Feuil1!F10,0)</f>
        <v>12</v>
      </c>
    </row>
    <row r="11" spans="1:11">
      <c r="A11" t="s">
        <v>23</v>
      </c>
      <c r="B11" t="s">
        <v>22</v>
      </c>
      <c r="C11">
        <v>2485</v>
      </c>
      <c r="D11">
        <f t="shared" si="1"/>
        <v>62.125</v>
      </c>
      <c r="E11" s="1">
        <f t="shared" si="2"/>
        <v>42664.274999999994</v>
      </c>
      <c r="F11">
        <f t="shared" si="0"/>
        <v>10</v>
      </c>
      <c r="G11" t="s">
        <v>23</v>
      </c>
      <c r="H11">
        <f>VLOOKUP(A11,Feuil2!$A$2:$M$13,Feuil1!F11+1,0)</f>
        <v>11</v>
      </c>
      <c r="I11">
        <f>VLOOKUP(A11,Feuil2!A$17:M$28,1+Feuil1!F11,0)</f>
        <v>24</v>
      </c>
      <c r="J11">
        <f>VLOOKUP(A11,Feuil2!A$32:M$43,1+Feuil1!F11,0)</f>
        <v>0</v>
      </c>
      <c r="K11">
        <f>VLOOKUP(A11,Feuil2!A$47:M$58,1+Feuil1!F11,0)</f>
        <v>18</v>
      </c>
    </row>
    <row r="12" spans="1:11">
      <c r="A12" t="s">
        <v>24</v>
      </c>
      <c r="B12" t="s">
        <v>22</v>
      </c>
      <c r="C12">
        <v>1250</v>
      </c>
      <c r="D12">
        <f t="shared" si="1"/>
        <v>31.25</v>
      </c>
      <c r="E12" s="1">
        <f t="shared" si="2"/>
        <v>42695.524999999994</v>
      </c>
      <c r="F12">
        <f t="shared" si="0"/>
        <v>11</v>
      </c>
      <c r="G12" t="s">
        <v>24</v>
      </c>
      <c r="H12">
        <f>VLOOKUP(A12,Feuil2!$A$2:$M$13,Feuil1!F12+1,0)</f>
        <v>8</v>
      </c>
      <c r="I12">
        <f>VLOOKUP(A12,Feuil2!A$17:M$28,1+Feuil1!F12,0)</f>
        <v>17</v>
      </c>
      <c r="J12">
        <f>VLOOKUP(A12,Feuil2!A$32:M$43,1+Feuil1!F12,0)</f>
        <v>18</v>
      </c>
      <c r="K12">
        <f>VLOOKUP(A12,Feuil2!A$47:M$58,1+Feuil1!F12,0)</f>
        <v>12</v>
      </c>
    </row>
    <row r="13" spans="1:11">
      <c r="A13" t="s">
        <v>25</v>
      </c>
      <c r="B13" t="s">
        <v>22</v>
      </c>
      <c r="C13">
        <v>1840</v>
      </c>
      <c r="D13">
        <f t="shared" si="1"/>
        <v>46</v>
      </c>
      <c r="E13" s="1">
        <f t="shared" si="2"/>
        <v>42741.524999999994</v>
      </c>
      <c r="F13">
        <f t="shared" si="0"/>
        <v>1</v>
      </c>
      <c r="G13" t="s">
        <v>25</v>
      </c>
      <c r="H13">
        <f>VLOOKUP(A13,Feuil2!$A$2:$M$13,Feuil1!F13+1,0)</f>
        <v>7</v>
      </c>
      <c r="I13">
        <f>VLOOKUP(A13,Feuil2!A$17:M$28,1+Feuil1!F13,0)</f>
        <v>15</v>
      </c>
      <c r="J13">
        <f>VLOOKUP(A13,Feuil2!A$32:M$43,1+Feuil1!F13,0)</f>
        <v>11</v>
      </c>
      <c r="K13">
        <f>VLOOKUP(A13,Feuil2!A$47:M$58,1+Feuil1!F13,0)</f>
        <v>39</v>
      </c>
    </row>
    <row r="14" spans="1:11">
      <c r="E14" s="1"/>
      <c r="F14">
        <f t="shared" si="0"/>
        <v>1</v>
      </c>
      <c r="K14" s="6">
        <f>SUM(K2:K13)/30*SUM(D2:D13)</f>
        <v>3988.500833333333</v>
      </c>
    </row>
    <row r="15" spans="1:11">
      <c r="E15" s="1"/>
    </row>
    <row r="16" spans="1:11">
      <c r="A16" t="s">
        <v>10</v>
      </c>
      <c r="B16" t="s">
        <v>11</v>
      </c>
      <c r="C16" t="s">
        <v>12</v>
      </c>
      <c r="D16" t="s">
        <v>14</v>
      </c>
      <c r="E16" t="s">
        <v>13</v>
      </c>
      <c r="F16" t="s">
        <v>26</v>
      </c>
      <c r="H16" t="s">
        <v>27</v>
      </c>
      <c r="I16" t="s">
        <v>28</v>
      </c>
      <c r="J16" t="s">
        <v>29</v>
      </c>
      <c r="K16" t="s">
        <v>30</v>
      </c>
    </row>
    <row r="17" spans="1:11">
      <c r="A17" t="s">
        <v>0</v>
      </c>
      <c r="B17" t="s">
        <v>9</v>
      </c>
      <c r="D17" s="5">
        <f>D2</f>
        <v>40</v>
      </c>
      <c r="E17" s="3">
        <v>42430</v>
      </c>
      <c r="F17">
        <f>MONTH(E17)</f>
        <v>3</v>
      </c>
      <c r="G17" t="s">
        <v>0</v>
      </c>
      <c r="H17">
        <f>VLOOKUP(A17,Feuil2!$A$2:$M$13,Feuil1!F17+1,0)</f>
        <v>20</v>
      </c>
      <c r="I17">
        <f>VLOOKUP(A17,Feuil2!A$17:M$28,1+Feuil1!F17,0)</f>
        <v>33</v>
      </c>
      <c r="J17">
        <f>VLOOKUP(A17,Feuil2!A$32:M$43,1+Feuil1!F17,0)</f>
        <v>3</v>
      </c>
      <c r="K17">
        <f>VLOOKUP(A17,Feuil2!A$47:M$58,1+Feuil1!F17,0)</f>
        <v>24</v>
      </c>
    </row>
    <row r="18" spans="1:11">
      <c r="A18" t="s">
        <v>1</v>
      </c>
      <c r="B18" t="s">
        <v>8</v>
      </c>
      <c r="C18">
        <v>1100</v>
      </c>
      <c r="D18">
        <f>C18/$D$2</f>
        <v>27.5</v>
      </c>
      <c r="E18" s="1">
        <f>E17+D18</f>
        <v>42457.5</v>
      </c>
      <c r="F18">
        <f t="shared" ref="F18:F28" si="3">MONTH(E18)</f>
        <v>3</v>
      </c>
      <c r="G18" t="s">
        <v>1</v>
      </c>
      <c r="H18">
        <f>VLOOKUP(A18,Feuil2!$A$2:$M$13,Feuil1!F18+1,0)</f>
        <v>14</v>
      </c>
      <c r="I18">
        <f>VLOOKUP(A18,Feuil2!A$17:M$28,1+Feuil1!F18,0)</f>
        <v>27</v>
      </c>
      <c r="J18">
        <f>VLOOKUP(A18,Feuil2!A$32:M$43,1+Feuil1!F18,0)</f>
        <v>3</v>
      </c>
      <c r="K18">
        <f>VLOOKUP(A18,Feuil2!A$47:M$58,1+Feuil1!F18,0)</f>
        <v>13</v>
      </c>
    </row>
    <row r="19" spans="1:11">
      <c r="A19" t="s">
        <v>2</v>
      </c>
      <c r="B19" t="s">
        <v>7</v>
      </c>
      <c r="C19">
        <v>378</v>
      </c>
      <c r="D19">
        <f t="shared" ref="D19:D28" si="4">C19/$D$2</f>
        <v>9.4499999999999993</v>
      </c>
      <c r="E19" s="1">
        <f t="shared" ref="E19:E28" si="5">E18+D19</f>
        <v>42466.95</v>
      </c>
      <c r="F19">
        <f t="shared" si="3"/>
        <v>4</v>
      </c>
      <c r="G19" t="s">
        <v>2</v>
      </c>
      <c r="H19">
        <f>VLOOKUP(A19,Feuil2!$A$2:$M$13,Feuil1!F19+1,0)</f>
        <v>17</v>
      </c>
      <c r="I19">
        <f>VLOOKUP(A19,Feuil2!A$17:M$28,1+Feuil1!F19,0)</f>
        <v>31</v>
      </c>
      <c r="J19">
        <f>VLOOKUP(A19,Feuil2!A$32:M$43,1+Feuil1!F19,0)</f>
        <v>5</v>
      </c>
      <c r="K19">
        <f>VLOOKUP(A19,Feuil2!A$47:M$58,1+Feuil1!F19,0)</f>
        <v>60</v>
      </c>
    </row>
    <row r="20" spans="1:11">
      <c r="A20" t="s">
        <v>3</v>
      </c>
      <c r="B20" t="s">
        <v>6</v>
      </c>
      <c r="C20">
        <v>818</v>
      </c>
      <c r="D20">
        <f t="shared" si="4"/>
        <v>20.45</v>
      </c>
      <c r="E20" s="1">
        <f t="shared" si="5"/>
        <v>42487.399999999994</v>
      </c>
      <c r="F20">
        <f t="shared" si="3"/>
        <v>4</v>
      </c>
      <c r="G20" t="s">
        <v>3</v>
      </c>
      <c r="H20">
        <f>VLOOKUP(A20,Feuil2!$A$2:$M$13,Feuil1!F20+1,0)</f>
        <v>16</v>
      </c>
      <c r="I20">
        <f>VLOOKUP(A20,Feuil2!A$17:M$28,1+Feuil1!F20,0)</f>
        <v>27</v>
      </c>
      <c r="J20">
        <f>VLOOKUP(A20,Feuil2!A$32:M$43,1+Feuil1!F20,0)</f>
        <v>7</v>
      </c>
      <c r="K20">
        <f>VLOOKUP(A20,Feuil2!A$47:M$58,1+Feuil1!F20,0)</f>
        <v>46</v>
      </c>
    </row>
    <row r="21" spans="1:11">
      <c r="A21" t="s">
        <v>4</v>
      </c>
      <c r="B21" t="s">
        <v>5</v>
      </c>
      <c r="C21">
        <v>930</v>
      </c>
      <c r="D21">
        <f t="shared" si="4"/>
        <v>23.25</v>
      </c>
      <c r="E21" s="1">
        <f t="shared" si="5"/>
        <v>42510.649999999994</v>
      </c>
      <c r="F21">
        <f t="shared" si="3"/>
        <v>5</v>
      </c>
      <c r="G21" t="s">
        <v>4</v>
      </c>
      <c r="H21">
        <f>VLOOKUP(A21,Feuil2!$A$2:$M$13,Feuil1!F21+1,0)</f>
        <v>24</v>
      </c>
      <c r="I21">
        <f>VLOOKUP(A21,Feuil2!A$17:M$28,1+Feuil1!F21,0)</f>
        <v>30</v>
      </c>
      <c r="J21">
        <f>VLOOKUP(A21,Feuil2!A$32:M$43,1+Feuil1!F21,0)</f>
        <v>17</v>
      </c>
      <c r="K21">
        <f>VLOOKUP(A21,Feuil2!A$47:M$58,1+Feuil1!F21,0)</f>
        <v>237</v>
      </c>
    </row>
    <row r="22" spans="1:11">
      <c r="A22" t="s">
        <v>15</v>
      </c>
      <c r="B22" t="s">
        <v>17</v>
      </c>
      <c r="D22">
        <f t="shared" si="4"/>
        <v>0</v>
      </c>
      <c r="E22" s="1">
        <f t="shared" si="5"/>
        <v>42510.649999999994</v>
      </c>
      <c r="F22">
        <f t="shared" si="3"/>
        <v>5</v>
      </c>
      <c r="G22" t="s">
        <v>15</v>
      </c>
      <c r="H22">
        <f>VLOOKUP(A22,Feuil2!$A$2:$M$13,Feuil1!F22+1,0)</f>
        <v>25</v>
      </c>
      <c r="I22">
        <f>VLOOKUP(A22,Feuil2!A$17:M$28,1+Feuil1!F22,0)</f>
        <v>33</v>
      </c>
      <c r="J22">
        <f>VLOOKUP(A22,Feuil2!A$32:M$43,1+Feuil1!F22,0)</f>
        <v>7</v>
      </c>
      <c r="K22">
        <f>VLOOKUP(A22,Feuil2!A$47:M$58,1+Feuil1!F22,0)</f>
        <v>92</v>
      </c>
    </row>
    <row r="23" spans="1:11">
      <c r="A23" t="s">
        <v>16</v>
      </c>
      <c r="B23" t="s">
        <v>17</v>
      </c>
      <c r="C23">
        <v>2000</v>
      </c>
      <c r="D23">
        <f t="shared" si="4"/>
        <v>50</v>
      </c>
      <c r="E23" s="1">
        <f t="shared" si="5"/>
        <v>42560.649999999994</v>
      </c>
      <c r="F23">
        <f t="shared" si="3"/>
        <v>7</v>
      </c>
      <c r="G23" t="s">
        <v>16</v>
      </c>
      <c r="H23">
        <f>VLOOKUP(A23,Feuil2!$A$2:$M$13,Feuil1!F23+1,0)</f>
        <v>8</v>
      </c>
      <c r="I23">
        <f>VLOOKUP(A23,Feuil2!A$17:M$28,1+Feuil1!F23,0)</f>
        <v>22</v>
      </c>
      <c r="J23">
        <f>VLOOKUP(A23,Feuil2!A$32:M$43,1+Feuil1!F23,0)</f>
        <v>16</v>
      </c>
      <c r="K23">
        <f>VLOOKUP(A23,Feuil2!A$47:M$58,1+Feuil1!F23,0)</f>
        <v>74</v>
      </c>
    </row>
    <row r="24" spans="1:11">
      <c r="A24" t="s">
        <v>18</v>
      </c>
      <c r="B24" t="s">
        <v>19</v>
      </c>
      <c r="C24">
        <v>2000</v>
      </c>
      <c r="D24">
        <f t="shared" si="4"/>
        <v>50</v>
      </c>
      <c r="E24" s="1">
        <f t="shared" si="5"/>
        <v>42610.649999999994</v>
      </c>
      <c r="F24">
        <f t="shared" si="3"/>
        <v>8</v>
      </c>
      <c r="G24" t="s">
        <v>18</v>
      </c>
      <c r="H24">
        <f>VLOOKUP(A24,Feuil2!$A$2:$M$13,Feuil1!F24+1,0)</f>
        <v>15</v>
      </c>
      <c r="I24">
        <f>VLOOKUP(A24,Feuil2!A$17:M$28,1+Feuil1!F24,0)</f>
        <v>19</v>
      </c>
      <c r="J24">
        <f>VLOOKUP(A24,Feuil2!A$32:M$43,1+Feuil1!F24,0)</f>
        <v>20</v>
      </c>
      <c r="K24">
        <f>VLOOKUP(A24,Feuil2!A$47:M$58,1+Feuil1!F24,0)</f>
        <v>0</v>
      </c>
    </row>
    <row r="25" spans="1:11">
      <c r="A25" t="s">
        <v>20</v>
      </c>
      <c r="B25" t="s">
        <v>21</v>
      </c>
      <c r="C25">
        <v>1500</v>
      </c>
      <c r="D25">
        <f t="shared" si="4"/>
        <v>37.5</v>
      </c>
      <c r="E25" s="1">
        <f t="shared" si="5"/>
        <v>42648.149999999994</v>
      </c>
      <c r="F25">
        <f t="shared" si="3"/>
        <v>10</v>
      </c>
      <c r="G25" t="s">
        <v>20</v>
      </c>
      <c r="H25">
        <f>VLOOKUP(A25,Feuil2!$A$2:$M$13,Feuil1!F25+1,0)</f>
        <v>2</v>
      </c>
      <c r="I25">
        <f>VLOOKUP(A25,Feuil2!A$17:M$28,1+Feuil1!F25,0)</f>
        <v>16</v>
      </c>
      <c r="J25">
        <f>VLOOKUP(A25,Feuil2!A$32:M$43,1+Feuil1!F25,0)</f>
        <v>8</v>
      </c>
      <c r="K25">
        <f>VLOOKUP(A25,Feuil2!A$47:M$58,1+Feuil1!F25,0)</f>
        <v>29</v>
      </c>
    </row>
    <row r="26" spans="1:11">
      <c r="A26" t="s">
        <v>23</v>
      </c>
      <c r="B26" t="s">
        <v>22</v>
      </c>
      <c r="C26">
        <v>2485</v>
      </c>
      <c r="D26">
        <f t="shared" si="4"/>
        <v>62.125</v>
      </c>
      <c r="E26" s="1">
        <f t="shared" si="5"/>
        <v>42710.274999999994</v>
      </c>
      <c r="F26">
        <f t="shared" si="3"/>
        <v>12</v>
      </c>
      <c r="G26" t="s">
        <v>23</v>
      </c>
      <c r="H26">
        <f>VLOOKUP(A26,Feuil2!$A$2:$M$13,Feuil1!F26+1,0)</f>
        <v>17</v>
      </c>
      <c r="I26">
        <f>VLOOKUP(A26,Feuil2!A$17:M$28,1+Feuil1!F26,0)</f>
        <v>29</v>
      </c>
      <c r="J26">
        <f>VLOOKUP(A26,Feuil2!A$32:M$43,1+Feuil1!F26,0)</f>
        <v>0</v>
      </c>
      <c r="K26">
        <f>VLOOKUP(A26,Feuil2!A$47:M$58,1+Feuil1!F26,0)</f>
        <v>29</v>
      </c>
    </row>
    <row r="27" spans="1:11">
      <c r="A27" t="s">
        <v>24</v>
      </c>
      <c r="B27" t="s">
        <v>22</v>
      </c>
      <c r="C27">
        <v>1250</v>
      </c>
      <c r="D27">
        <f t="shared" si="4"/>
        <v>31.25</v>
      </c>
      <c r="E27" s="1">
        <f t="shared" si="5"/>
        <v>42741.524999999994</v>
      </c>
      <c r="F27">
        <f t="shared" si="3"/>
        <v>1</v>
      </c>
      <c r="G27" t="s">
        <v>24</v>
      </c>
      <c r="H27">
        <f>VLOOKUP(A27,Feuil2!$A$2:$M$13,Feuil1!F27+1,0)</f>
        <v>11</v>
      </c>
      <c r="I27">
        <f>VLOOKUP(A27,Feuil2!A$17:M$28,1+Feuil1!F27,0)</f>
        <v>20</v>
      </c>
      <c r="J27">
        <f>VLOOKUP(A27,Feuil2!A$32:M$43,1+Feuil1!F27,0)</f>
        <v>13</v>
      </c>
      <c r="K27">
        <f>VLOOKUP(A27,Feuil2!A$47:M$58,1+Feuil1!F27,0)</f>
        <v>90</v>
      </c>
    </row>
    <row r="28" spans="1:11">
      <c r="A28" t="s">
        <v>25</v>
      </c>
      <c r="B28" t="s">
        <v>22</v>
      </c>
      <c r="C28">
        <v>1840</v>
      </c>
      <c r="D28">
        <f t="shared" si="4"/>
        <v>46</v>
      </c>
      <c r="E28" s="1">
        <f t="shared" si="5"/>
        <v>42787.524999999994</v>
      </c>
      <c r="F28">
        <f t="shared" si="3"/>
        <v>2</v>
      </c>
      <c r="G28" t="s">
        <v>25</v>
      </c>
      <c r="H28">
        <f>VLOOKUP(A28,Feuil2!$A$2:$M$13,Feuil1!F28+1,0)</f>
        <v>7</v>
      </c>
      <c r="I28">
        <f>VLOOKUP(A28,Feuil2!A$17:M$28,1+Feuil1!F28,0)</f>
        <v>15</v>
      </c>
      <c r="J28">
        <f>VLOOKUP(A28,Feuil2!A$32:M$43,1+Feuil1!F28,0)</f>
        <v>10</v>
      </c>
      <c r="K28">
        <f>VLOOKUP(A28,Feuil2!A$47:M$58,1+Feuil1!F28,0)</f>
        <v>28</v>
      </c>
    </row>
    <row r="29" spans="1:11">
      <c r="K29" s="6">
        <f>SUM(K17:K28)/30*SUM(D17:D28)</f>
        <v>9567.1016666666656</v>
      </c>
    </row>
    <row r="31" spans="1:11">
      <c r="A31" t="s">
        <v>10</v>
      </c>
      <c r="B31" t="s">
        <v>11</v>
      </c>
      <c r="C31" t="s">
        <v>12</v>
      </c>
      <c r="D31" t="s">
        <v>14</v>
      </c>
      <c r="E31" t="s">
        <v>13</v>
      </c>
      <c r="F31" t="s">
        <v>26</v>
      </c>
      <c r="H31" t="s">
        <v>27</v>
      </c>
      <c r="I31" t="s">
        <v>28</v>
      </c>
      <c r="J31" t="s">
        <v>29</v>
      </c>
      <c r="K31" t="s">
        <v>30</v>
      </c>
    </row>
    <row r="32" spans="1:11">
      <c r="A32" t="s">
        <v>0</v>
      </c>
      <c r="B32" t="s">
        <v>9</v>
      </c>
      <c r="D32" s="5">
        <f>D2</f>
        <v>40</v>
      </c>
      <c r="E32" s="3">
        <v>42491</v>
      </c>
      <c r="F32">
        <f>MONTH(E32)</f>
        <v>5</v>
      </c>
      <c r="G32" t="s">
        <v>0</v>
      </c>
      <c r="H32">
        <f>VLOOKUP(A32,Feuil2!$A$2:$M$13,Feuil1!F32+1,0)</f>
        <v>23</v>
      </c>
      <c r="I32">
        <f>VLOOKUP(A32,Feuil2!A$17:M$28,1+Feuil1!F32,0)</f>
        <v>36</v>
      </c>
      <c r="J32">
        <f>VLOOKUP(A32,Feuil2!A$32:M$43,1+Feuil1!F32,0)</f>
        <v>6</v>
      </c>
      <c r="K32">
        <f>VLOOKUP(A32,Feuil2!A$47:M$58,1+Feuil1!F32,0)</f>
        <v>63</v>
      </c>
    </row>
    <row r="33" spans="1:11">
      <c r="A33" t="s">
        <v>1</v>
      </c>
      <c r="B33" t="s">
        <v>8</v>
      </c>
      <c r="C33">
        <v>1100</v>
      </c>
      <c r="D33">
        <f>C33/$D$2</f>
        <v>27.5</v>
      </c>
      <c r="E33" s="1">
        <f>E32+D33</f>
        <v>42518.5</v>
      </c>
      <c r="F33">
        <f t="shared" ref="F33:F43" si="6">MONTH(E33)</f>
        <v>5</v>
      </c>
      <c r="G33" t="s">
        <v>1</v>
      </c>
      <c r="H33">
        <f>VLOOKUP(A33,Feuil2!$A$2:$M$13,Feuil1!F33+1,0)</f>
        <v>16</v>
      </c>
      <c r="I33">
        <f>VLOOKUP(A33,Feuil2!A$17:M$28,1+Feuil1!F33,0)</f>
        <v>29</v>
      </c>
      <c r="J33">
        <f>VLOOKUP(A33,Feuil2!A$32:M$43,1+Feuil1!F33,0)</f>
        <v>15</v>
      </c>
      <c r="K33">
        <f>VLOOKUP(A33,Feuil2!A$47:M$58,1+Feuil1!F33,0)</f>
        <v>152</v>
      </c>
    </row>
    <row r="34" spans="1:11">
      <c r="A34" t="s">
        <v>2</v>
      </c>
      <c r="B34" t="s">
        <v>7</v>
      </c>
      <c r="C34">
        <v>378</v>
      </c>
      <c r="D34">
        <f t="shared" ref="D34:D43" si="7">C34/$D$2</f>
        <v>9.4499999999999993</v>
      </c>
      <c r="E34" s="1">
        <f t="shared" ref="E34:E43" si="8">E33+D34</f>
        <v>42527.95</v>
      </c>
      <c r="F34">
        <f t="shared" si="6"/>
        <v>6</v>
      </c>
      <c r="G34" t="s">
        <v>2</v>
      </c>
      <c r="H34">
        <f>VLOOKUP(A34,Feuil2!$A$2:$M$13,Feuil1!F34+1,0)</f>
        <v>18</v>
      </c>
      <c r="I34">
        <f>VLOOKUP(A34,Feuil2!A$17:M$28,1+Feuil1!F34,0)</f>
        <v>28</v>
      </c>
      <c r="J34">
        <f>VLOOKUP(A34,Feuil2!A$32:M$43,1+Feuil1!F34,0)</f>
        <v>20</v>
      </c>
      <c r="K34">
        <f>VLOOKUP(A34,Feuil2!A$47:M$58,1+Feuil1!F34,0)</f>
        <v>322</v>
      </c>
    </row>
    <row r="35" spans="1:11">
      <c r="A35" t="s">
        <v>3</v>
      </c>
      <c r="B35" t="s">
        <v>6</v>
      </c>
      <c r="C35">
        <v>818</v>
      </c>
      <c r="D35">
        <f t="shared" si="7"/>
        <v>20.45</v>
      </c>
      <c r="E35" s="1">
        <f t="shared" si="8"/>
        <v>42548.399999999994</v>
      </c>
      <c r="F35">
        <f t="shared" si="6"/>
        <v>6</v>
      </c>
      <c r="G35" t="s">
        <v>3</v>
      </c>
      <c r="H35">
        <f>VLOOKUP(A35,Feuil2!$A$2:$M$13,Feuil1!F35+1,0)</f>
        <v>16</v>
      </c>
      <c r="I35">
        <f>VLOOKUP(A35,Feuil2!A$17:M$28,1+Feuil1!F35,0)</f>
        <v>27</v>
      </c>
      <c r="J35">
        <f>VLOOKUP(A35,Feuil2!A$32:M$43,1+Feuil1!F35,0)</f>
        <v>22</v>
      </c>
      <c r="K35">
        <f>VLOOKUP(A35,Feuil2!A$47:M$58,1+Feuil1!F35,0)</f>
        <v>241</v>
      </c>
    </row>
    <row r="36" spans="1:11">
      <c r="A36" t="s">
        <v>4</v>
      </c>
      <c r="B36" t="s">
        <v>5</v>
      </c>
      <c r="C36">
        <v>930</v>
      </c>
      <c r="D36">
        <f t="shared" si="7"/>
        <v>23.25</v>
      </c>
      <c r="E36" s="1">
        <f t="shared" si="8"/>
        <v>42571.649999999994</v>
      </c>
      <c r="F36">
        <f t="shared" si="6"/>
        <v>7</v>
      </c>
      <c r="G36" t="s">
        <v>4</v>
      </c>
      <c r="H36">
        <f>VLOOKUP(A36,Feuil2!$A$2:$M$13,Feuil1!F36+1,0)</f>
        <v>23</v>
      </c>
      <c r="I36">
        <f>VLOOKUP(A36,Feuil2!A$17:M$28,1+Feuil1!F36,0)</f>
        <v>30</v>
      </c>
      <c r="J36">
        <f>VLOOKUP(A36,Feuil2!A$32:M$43,1+Feuil1!F36,0)</f>
        <v>17</v>
      </c>
      <c r="K36">
        <f>VLOOKUP(A36,Feuil2!A$47:M$58,1+Feuil1!F36,0)</f>
        <v>199</v>
      </c>
    </row>
    <row r="37" spans="1:11">
      <c r="A37" t="s">
        <v>15</v>
      </c>
      <c r="B37" t="s">
        <v>17</v>
      </c>
      <c r="D37">
        <f t="shared" si="7"/>
        <v>0</v>
      </c>
      <c r="E37" s="1">
        <f t="shared" si="8"/>
        <v>42571.649999999994</v>
      </c>
      <c r="F37">
        <f t="shared" si="6"/>
        <v>7</v>
      </c>
      <c r="G37" t="s">
        <v>15</v>
      </c>
      <c r="H37">
        <f>VLOOKUP(A37,Feuil2!$A$2:$M$13,Feuil1!F37+1,0)</f>
        <v>25</v>
      </c>
      <c r="I37">
        <f>VLOOKUP(A37,Feuil2!A$17:M$28,1+Feuil1!F37,0)</f>
        <v>33</v>
      </c>
      <c r="J37">
        <f>VLOOKUP(A37,Feuil2!A$32:M$43,1+Feuil1!F37,0)</f>
        <v>6</v>
      </c>
      <c r="K37">
        <f>VLOOKUP(A37,Feuil2!A$47:M$58,1+Feuil1!F37,0)</f>
        <v>70</v>
      </c>
    </row>
    <row r="38" spans="1:11">
      <c r="A38" t="s">
        <v>16</v>
      </c>
      <c r="B38" t="s">
        <v>17</v>
      </c>
      <c r="C38">
        <v>2000</v>
      </c>
      <c r="D38">
        <f t="shared" si="7"/>
        <v>50</v>
      </c>
      <c r="E38" s="1">
        <f t="shared" si="8"/>
        <v>42621.649999999994</v>
      </c>
      <c r="F38">
        <f t="shared" si="6"/>
        <v>9</v>
      </c>
      <c r="G38" t="s">
        <v>16</v>
      </c>
      <c r="H38">
        <f>VLOOKUP(A38,Feuil2!$A$2:$M$13,Feuil1!F38+1,0)</f>
        <v>8</v>
      </c>
      <c r="I38">
        <f>VLOOKUP(A38,Feuil2!A$17:M$28,1+Feuil1!F38,0)</f>
        <v>22</v>
      </c>
      <c r="J38">
        <f>VLOOKUP(A38,Feuil2!A$32:M$43,1+Feuil1!F38,0)</f>
        <v>20</v>
      </c>
      <c r="K38">
        <f>VLOOKUP(A38,Feuil2!A$47:M$58,1+Feuil1!F38,0)</f>
        <v>127</v>
      </c>
    </row>
    <row r="39" spans="1:11">
      <c r="A39" t="s">
        <v>18</v>
      </c>
      <c r="B39" t="s">
        <v>19</v>
      </c>
      <c r="C39">
        <v>2000</v>
      </c>
      <c r="D39">
        <f t="shared" si="7"/>
        <v>50</v>
      </c>
      <c r="E39" s="1">
        <f t="shared" si="8"/>
        <v>42671.649999999994</v>
      </c>
      <c r="F39">
        <f t="shared" si="6"/>
        <v>10</v>
      </c>
      <c r="G39" t="s">
        <v>18</v>
      </c>
      <c r="H39">
        <f>VLOOKUP(A39,Feuil2!$A$2:$M$13,Feuil1!F39+1,0)</f>
        <v>16</v>
      </c>
      <c r="I39">
        <f>VLOOKUP(A39,Feuil2!A$17:M$28,1+Feuil1!F39,0)</f>
        <v>20</v>
      </c>
      <c r="J39">
        <f>VLOOKUP(A39,Feuil2!A$32:M$43,1+Feuil1!F39,0)</f>
        <v>13</v>
      </c>
      <c r="K39">
        <f>VLOOKUP(A39,Feuil2!A$47:M$58,1+Feuil1!F39,0)</f>
        <v>0</v>
      </c>
    </row>
    <row r="40" spans="1:11">
      <c r="A40" t="s">
        <v>20</v>
      </c>
      <c r="B40" t="s">
        <v>21</v>
      </c>
      <c r="C40">
        <v>1500</v>
      </c>
      <c r="D40">
        <f t="shared" si="7"/>
        <v>37.5</v>
      </c>
      <c r="E40" s="1">
        <f t="shared" si="8"/>
        <v>42709.149999999994</v>
      </c>
      <c r="F40">
        <f t="shared" si="6"/>
        <v>12</v>
      </c>
      <c r="G40" t="s">
        <v>20</v>
      </c>
      <c r="H40">
        <f>VLOOKUP(A40,Feuil2!$A$2:$M$13,Feuil1!F40+1,0)</f>
        <v>3</v>
      </c>
      <c r="I40">
        <f>VLOOKUP(A40,Feuil2!A$17:M$28,1+Feuil1!F40,0)</f>
        <v>14</v>
      </c>
      <c r="J40">
        <f>VLOOKUP(A40,Feuil2!A$32:M$43,1+Feuil1!F40,0)</f>
        <v>16</v>
      </c>
      <c r="K40">
        <f>VLOOKUP(A40,Feuil2!A$47:M$58,1+Feuil1!F40,0)</f>
        <v>96</v>
      </c>
    </row>
    <row r="41" spans="1:11">
      <c r="A41" t="s">
        <v>23</v>
      </c>
      <c r="B41" t="s">
        <v>22</v>
      </c>
      <c r="C41">
        <v>2485</v>
      </c>
      <c r="D41">
        <f t="shared" si="7"/>
        <v>62.125</v>
      </c>
      <c r="E41" s="1">
        <f t="shared" si="8"/>
        <v>42771.274999999994</v>
      </c>
      <c r="F41">
        <f t="shared" si="6"/>
        <v>2</v>
      </c>
      <c r="G41" t="s">
        <v>23</v>
      </c>
      <c r="H41">
        <f>VLOOKUP(A41,Feuil2!$A$2:$M$13,Feuil1!F41+1,0)</f>
        <v>17</v>
      </c>
      <c r="I41">
        <f>VLOOKUP(A41,Feuil2!A$17:M$28,1+Feuil1!F41,0)</f>
        <v>29</v>
      </c>
      <c r="J41">
        <f>VLOOKUP(A41,Feuil2!A$32:M$43,1+Feuil1!F41,0)</f>
        <v>0</v>
      </c>
      <c r="K41">
        <f>VLOOKUP(A41,Feuil2!A$47:M$58,1+Feuil1!F41,0)</f>
        <v>43</v>
      </c>
    </row>
    <row r="42" spans="1:11">
      <c r="A42" t="s">
        <v>24</v>
      </c>
      <c r="B42" t="s">
        <v>22</v>
      </c>
      <c r="C42">
        <v>1250</v>
      </c>
      <c r="D42">
        <f t="shared" si="7"/>
        <v>31.25</v>
      </c>
      <c r="E42" s="1">
        <f t="shared" si="8"/>
        <v>42802.524999999994</v>
      </c>
      <c r="F42">
        <f t="shared" si="6"/>
        <v>3</v>
      </c>
      <c r="G42" t="s">
        <v>24</v>
      </c>
      <c r="H42">
        <f>VLOOKUP(A42,Feuil2!$A$2:$M$13,Feuil1!F42+1,0)</f>
        <v>10</v>
      </c>
      <c r="I42">
        <f>VLOOKUP(A42,Feuil2!A$17:M$28,1+Feuil1!F42,0)</f>
        <v>18</v>
      </c>
      <c r="J42">
        <f>VLOOKUP(A42,Feuil2!A$32:M$43,1+Feuil1!F42,0)</f>
        <v>15</v>
      </c>
      <c r="K42">
        <f>VLOOKUP(A42,Feuil2!A$47:M$58,1+Feuil1!F42,0)</f>
        <v>99</v>
      </c>
    </row>
    <row r="43" spans="1:11">
      <c r="A43" t="s">
        <v>25</v>
      </c>
      <c r="B43" t="s">
        <v>22</v>
      </c>
      <c r="C43">
        <v>1840</v>
      </c>
      <c r="D43">
        <f t="shared" si="7"/>
        <v>46</v>
      </c>
      <c r="E43" s="1">
        <f t="shared" si="8"/>
        <v>42848.524999999994</v>
      </c>
      <c r="F43">
        <f t="shared" si="6"/>
        <v>4</v>
      </c>
      <c r="G43" t="s">
        <v>25</v>
      </c>
      <c r="H43">
        <f>VLOOKUP(A43,Feuil2!$A$2:$M$13,Feuil1!F43+1,0)</f>
        <v>4</v>
      </c>
      <c r="I43">
        <f>VLOOKUP(A43,Feuil2!A$17:M$28,1+Feuil1!F43,0)</f>
        <v>10</v>
      </c>
      <c r="J43">
        <f>VLOOKUP(A43,Feuil2!A$32:M$43,1+Feuil1!F43,0)</f>
        <v>13</v>
      </c>
      <c r="K43">
        <f>VLOOKUP(A43,Feuil2!A$47:M$58,1+Feuil1!F43,0)</f>
        <v>36</v>
      </c>
    </row>
    <row r="44" spans="1:11">
      <c r="K44" s="6">
        <f>SUM(K32:K43)/30*SUM(D32:D43)</f>
        <v>19187.206666666665</v>
      </c>
    </row>
    <row r="46" spans="1:11">
      <c r="A46" t="s">
        <v>10</v>
      </c>
      <c r="B46" t="s">
        <v>11</v>
      </c>
      <c r="C46" t="s">
        <v>12</v>
      </c>
      <c r="D46" t="s">
        <v>14</v>
      </c>
      <c r="E46" t="s">
        <v>13</v>
      </c>
      <c r="F46" t="s">
        <v>26</v>
      </c>
      <c r="H46" t="s">
        <v>27</v>
      </c>
      <c r="I46" t="s">
        <v>28</v>
      </c>
      <c r="J46" t="s">
        <v>29</v>
      </c>
      <c r="K46" t="s">
        <v>30</v>
      </c>
    </row>
    <row r="47" spans="1:11">
      <c r="A47" t="s">
        <v>0</v>
      </c>
      <c r="B47" t="s">
        <v>9</v>
      </c>
      <c r="D47" s="5">
        <f>D32</f>
        <v>40</v>
      </c>
      <c r="E47" s="3">
        <v>42552</v>
      </c>
      <c r="F47">
        <f>MONTH(E47)</f>
        <v>7</v>
      </c>
      <c r="G47" t="s">
        <v>0</v>
      </c>
      <c r="H47">
        <f>VLOOKUP(A47,Feuil2!$A$2:$M$13,Feuil1!F47+1,0)</f>
        <v>23</v>
      </c>
      <c r="I47">
        <f>VLOOKUP(A47,Feuil2!A$17:M$28,1+Feuil1!F47,0)</f>
        <v>34</v>
      </c>
      <c r="J47">
        <f>VLOOKUP(A47,Feuil2!A$32:M$43,1+Feuil1!F47,0)</f>
        <v>15</v>
      </c>
      <c r="K47">
        <f>VLOOKUP(A47,Feuil2!A$47:M$58,1+Feuil1!F47,0)</f>
        <v>162</v>
      </c>
    </row>
    <row r="48" spans="1:11">
      <c r="A48" t="s">
        <v>1</v>
      </c>
      <c r="B48" t="s">
        <v>8</v>
      </c>
      <c r="C48">
        <v>1100</v>
      </c>
      <c r="D48">
        <f>C48/$D$2</f>
        <v>27.5</v>
      </c>
      <c r="E48" s="1">
        <f>E47+D48</f>
        <v>42579.5</v>
      </c>
      <c r="F48">
        <f t="shared" ref="F48:F58" si="9">MONTH(E48)</f>
        <v>7</v>
      </c>
      <c r="G48" t="s">
        <v>1</v>
      </c>
      <c r="H48">
        <f>VLOOKUP(A48,Feuil2!$A$2:$M$13,Feuil1!F48+1,0)</f>
        <v>16</v>
      </c>
      <c r="I48">
        <f>VLOOKUP(A48,Feuil2!A$17:M$28,1+Feuil1!F48,0)</f>
        <v>26</v>
      </c>
      <c r="J48">
        <f>VLOOKUP(A48,Feuil2!A$32:M$43,1+Feuil1!F48,0)</f>
        <v>21</v>
      </c>
      <c r="K48">
        <f>VLOOKUP(A48,Feuil2!A$47:M$58,1+Feuil1!F48,0)</f>
        <v>203</v>
      </c>
    </row>
    <row r="49" spans="1:11">
      <c r="A49" t="s">
        <v>2</v>
      </c>
      <c r="B49" t="s">
        <v>7</v>
      </c>
      <c r="C49">
        <v>378</v>
      </c>
      <c r="D49">
        <f t="shared" ref="D49:D58" si="10">C49/$D$2</f>
        <v>9.4499999999999993</v>
      </c>
      <c r="E49" s="1">
        <f t="shared" ref="E49:E58" si="11">E48+D49</f>
        <v>42588.95</v>
      </c>
      <c r="F49">
        <f t="shared" si="9"/>
        <v>8</v>
      </c>
      <c r="G49" t="s">
        <v>2</v>
      </c>
      <c r="H49">
        <f>VLOOKUP(A49,Feuil2!$A$2:$M$13,Feuil1!F49+1,0)</f>
        <v>17</v>
      </c>
      <c r="I49">
        <f>VLOOKUP(A49,Feuil2!A$17:M$28,1+Feuil1!F49,0)</f>
        <v>29</v>
      </c>
      <c r="J49">
        <f>VLOOKUP(A49,Feuil2!A$32:M$43,1+Feuil1!F49,0)</f>
        <v>20</v>
      </c>
      <c r="K49">
        <f>VLOOKUP(A49,Feuil2!A$47:M$58,1+Feuil1!F49,0)</f>
        <v>297</v>
      </c>
    </row>
    <row r="50" spans="1:11">
      <c r="A50" t="s">
        <v>3</v>
      </c>
      <c r="B50" t="s">
        <v>6</v>
      </c>
      <c r="C50">
        <v>818</v>
      </c>
      <c r="D50">
        <f t="shared" si="10"/>
        <v>20.45</v>
      </c>
      <c r="E50" s="1">
        <f t="shared" si="11"/>
        <v>42609.399999999994</v>
      </c>
      <c r="F50">
        <f t="shared" si="9"/>
        <v>8</v>
      </c>
      <c r="G50" t="s">
        <v>3</v>
      </c>
      <c r="H50">
        <f>VLOOKUP(A50,Feuil2!$A$2:$M$13,Feuil1!F50+1,0)</f>
        <v>16</v>
      </c>
      <c r="I50">
        <f>VLOOKUP(A50,Feuil2!A$17:M$28,1+Feuil1!F50,0)</f>
        <v>26</v>
      </c>
      <c r="J50">
        <f>VLOOKUP(A50,Feuil2!A$32:M$43,1+Feuil1!F50,0)</f>
        <v>24</v>
      </c>
      <c r="K50">
        <f>VLOOKUP(A50,Feuil2!A$47:M$58,1+Feuil1!F50,0)</f>
        <v>240</v>
      </c>
    </row>
    <row r="51" spans="1:11">
      <c r="A51" t="s">
        <v>4</v>
      </c>
      <c r="B51" t="s">
        <v>5</v>
      </c>
      <c r="C51">
        <v>930</v>
      </c>
      <c r="D51">
        <f t="shared" si="10"/>
        <v>23.25</v>
      </c>
      <c r="E51" s="1">
        <f t="shared" si="11"/>
        <v>42632.649999999994</v>
      </c>
      <c r="F51">
        <f t="shared" si="9"/>
        <v>9</v>
      </c>
      <c r="G51" t="s">
        <v>4</v>
      </c>
      <c r="H51">
        <f>VLOOKUP(A51,Feuil2!$A$2:$M$13,Feuil1!F51+1,0)</f>
        <v>24</v>
      </c>
      <c r="I51">
        <f>VLOOKUP(A51,Feuil2!A$17:M$28,1+Feuil1!F51,0)</f>
        <v>29</v>
      </c>
      <c r="J51">
        <f>VLOOKUP(A51,Feuil2!A$32:M$43,1+Feuil1!F51,0)</f>
        <v>20</v>
      </c>
      <c r="K51">
        <f>VLOOKUP(A51,Feuil2!A$47:M$58,1+Feuil1!F51,0)</f>
        <v>200</v>
      </c>
    </row>
    <row r="52" spans="1:11">
      <c r="A52" t="s">
        <v>15</v>
      </c>
      <c r="B52" t="s">
        <v>17</v>
      </c>
      <c r="D52">
        <f t="shared" si="10"/>
        <v>0</v>
      </c>
      <c r="E52" s="1">
        <f t="shared" si="11"/>
        <v>42632.649999999994</v>
      </c>
      <c r="F52">
        <f t="shared" si="9"/>
        <v>9</v>
      </c>
      <c r="G52" t="s">
        <v>15</v>
      </c>
      <c r="H52">
        <f>VLOOKUP(A52,Feuil2!$A$2:$M$13,Feuil1!F52+1,0)</f>
        <v>25</v>
      </c>
      <c r="I52">
        <f>VLOOKUP(A52,Feuil2!A$17:M$28,1+Feuil1!F52,0)</f>
        <v>33</v>
      </c>
      <c r="J52">
        <f>VLOOKUP(A52,Feuil2!A$32:M$43,1+Feuil1!F52,0)</f>
        <v>12</v>
      </c>
      <c r="K52">
        <f>VLOOKUP(A52,Feuil2!A$47:M$58,1+Feuil1!F52,0)</f>
        <v>146</v>
      </c>
    </row>
    <row r="53" spans="1:11">
      <c r="A53" t="s">
        <v>16</v>
      </c>
      <c r="B53" t="s">
        <v>17</v>
      </c>
      <c r="C53">
        <v>2000</v>
      </c>
      <c r="D53">
        <f t="shared" si="10"/>
        <v>50</v>
      </c>
      <c r="E53" s="1">
        <f t="shared" si="11"/>
        <v>42682.649999999994</v>
      </c>
      <c r="F53">
        <f t="shared" si="9"/>
        <v>11</v>
      </c>
      <c r="G53" t="s">
        <v>16</v>
      </c>
      <c r="H53">
        <f>VLOOKUP(A53,Feuil2!$A$2:$M$13,Feuil1!F53+1,0)</f>
        <v>8</v>
      </c>
      <c r="I53">
        <f>VLOOKUP(A53,Feuil2!A$17:M$28,1+Feuil1!F53,0)</f>
        <v>22</v>
      </c>
      <c r="J53">
        <f>VLOOKUP(A53,Feuil2!A$32:M$43,1+Feuil1!F53,0)</f>
        <v>19</v>
      </c>
      <c r="K53">
        <f>VLOOKUP(A53,Feuil2!A$47:M$58,1+Feuil1!F53,0)</f>
        <v>98</v>
      </c>
    </row>
    <row r="54" spans="1:11">
      <c r="A54" t="s">
        <v>18</v>
      </c>
      <c r="B54" t="s">
        <v>19</v>
      </c>
      <c r="C54">
        <v>2000</v>
      </c>
      <c r="D54">
        <f t="shared" si="10"/>
        <v>50</v>
      </c>
      <c r="E54" s="1">
        <f t="shared" si="11"/>
        <v>42732.649999999994</v>
      </c>
      <c r="F54">
        <f t="shared" si="9"/>
        <v>12</v>
      </c>
      <c r="G54" t="s">
        <v>18</v>
      </c>
      <c r="H54">
        <f>VLOOKUP(A54,Feuil2!$A$2:$M$13,Feuil1!F54+1,0)</f>
        <v>18</v>
      </c>
      <c r="I54">
        <f>VLOOKUP(A54,Feuil2!A$17:M$28,1+Feuil1!F54,0)</f>
        <v>24</v>
      </c>
      <c r="J54">
        <f>VLOOKUP(A54,Feuil2!A$32:M$43,1+Feuil1!F54,0)</f>
        <v>5</v>
      </c>
      <c r="K54">
        <f>VLOOKUP(A54,Feuil2!A$47:M$58,1+Feuil1!F54,0)</f>
        <v>0</v>
      </c>
    </row>
    <row r="55" spans="1:11">
      <c r="A55" t="s">
        <v>20</v>
      </c>
      <c r="B55" t="s">
        <v>21</v>
      </c>
      <c r="C55">
        <v>1500</v>
      </c>
      <c r="D55">
        <f t="shared" si="10"/>
        <v>37.5</v>
      </c>
      <c r="E55" s="1">
        <f t="shared" si="11"/>
        <v>42770.149999999994</v>
      </c>
      <c r="F55">
        <f t="shared" si="9"/>
        <v>2</v>
      </c>
      <c r="G55" t="s">
        <v>20</v>
      </c>
      <c r="H55">
        <f>VLOOKUP(A55,Feuil2!$A$2:$M$13,Feuil1!F55+1,0)</f>
        <v>3</v>
      </c>
      <c r="I55">
        <f>VLOOKUP(A55,Feuil2!A$17:M$28,1+Feuil1!F55,0)</f>
        <v>13</v>
      </c>
      <c r="J55">
        <f>VLOOKUP(A55,Feuil2!A$32:M$43,1+Feuil1!F55,0)</f>
        <v>16</v>
      </c>
      <c r="K55">
        <f>VLOOKUP(A55,Feuil2!A$47:M$58,1+Feuil1!F55,0)</f>
        <v>110</v>
      </c>
    </row>
    <row r="56" spans="1:11">
      <c r="A56" t="s">
        <v>23</v>
      </c>
      <c r="B56" t="s">
        <v>22</v>
      </c>
      <c r="C56">
        <v>2485</v>
      </c>
      <c r="D56">
        <f t="shared" si="10"/>
        <v>62.125</v>
      </c>
      <c r="E56" s="1">
        <f t="shared" si="11"/>
        <v>42832.274999999994</v>
      </c>
      <c r="F56">
        <f t="shared" si="9"/>
        <v>4</v>
      </c>
      <c r="G56" t="s">
        <v>23</v>
      </c>
      <c r="H56">
        <f>VLOOKUP(A56,Feuil2!$A$2:$M$13,Feuil1!F56+1,0)</f>
        <v>11</v>
      </c>
      <c r="I56">
        <f>VLOOKUP(A56,Feuil2!A$17:M$28,1+Feuil1!F56,0)</f>
        <v>22</v>
      </c>
      <c r="J56">
        <f>VLOOKUP(A56,Feuil2!A$32:M$43,1+Feuil1!F56,0)</f>
        <v>0</v>
      </c>
      <c r="K56">
        <f>VLOOKUP(A56,Feuil2!A$47:M$58,1+Feuil1!F56,0)</f>
        <v>13</v>
      </c>
    </row>
    <row r="57" spans="1:11">
      <c r="A57" t="s">
        <v>24</v>
      </c>
      <c r="B57" t="s">
        <v>22</v>
      </c>
      <c r="C57">
        <v>1250</v>
      </c>
      <c r="D57">
        <f t="shared" si="10"/>
        <v>31.25</v>
      </c>
      <c r="E57" s="1">
        <f t="shared" si="11"/>
        <v>42863.524999999994</v>
      </c>
      <c r="F57">
        <f t="shared" si="9"/>
        <v>5</v>
      </c>
      <c r="G57" t="s">
        <v>24</v>
      </c>
      <c r="H57">
        <f>VLOOKUP(A57,Feuil2!$A$2:$M$13,Feuil1!F57+1,0)</f>
        <v>7</v>
      </c>
      <c r="I57">
        <f>VLOOKUP(A57,Feuil2!A$17:M$28,1+Feuil1!F57,0)</f>
        <v>13</v>
      </c>
      <c r="J57">
        <f>VLOOKUP(A57,Feuil2!A$32:M$43,1+Feuil1!F57,0)</f>
        <v>24</v>
      </c>
      <c r="K57">
        <f>VLOOKUP(A57,Feuil2!A$47:M$58,1+Feuil1!F57,0)</f>
        <v>234</v>
      </c>
    </row>
    <row r="58" spans="1:11">
      <c r="A58" t="s">
        <v>25</v>
      </c>
      <c r="B58" t="s">
        <v>22</v>
      </c>
      <c r="C58">
        <v>1840</v>
      </c>
      <c r="D58">
        <f t="shared" si="10"/>
        <v>46</v>
      </c>
      <c r="E58" s="1">
        <f t="shared" si="11"/>
        <v>42909.524999999994</v>
      </c>
      <c r="F58">
        <f t="shared" si="9"/>
        <v>6</v>
      </c>
      <c r="G58" t="s">
        <v>25</v>
      </c>
      <c r="H58">
        <f>VLOOKUP(A58,Feuil2!$A$2:$M$13,Feuil1!F58+1,0)</f>
        <v>0</v>
      </c>
      <c r="I58">
        <f>VLOOKUP(A58,Feuil2!A$17:M$28,1+Feuil1!F58,0)</f>
        <v>5</v>
      </c>
      <c r="J58">
        <f>VLOOKUP(A58,Feuil2!A$32:M$43,1+Feuil1!F58,0)</f>
        <v>11</v>
      </c>
      <c r="K58">
        <f>VLOOKUP(A58,Feuil2!A$47:M$58,1+Feuil1!F58,0)</f>
        <v>28</v>
      </c>
    </row>
    <row r="59" spans="1:11">
      <c r="K59" s="6">
        <f>SUM(K47:K58)/30*SUM(D47:D58)</f>
        <v>22937.192500000001</v>
      </c>
    </row>
  </sheetData>
  <conditionalFormatting sqref="H2:I13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2:K13">
    <cfRule type="colorScale" priority="7">
      <colorScale>
        <cfvo type="min"/>
        <cfvo type="max"/>
        <color rgb="FFFCFCFF"/>
        <color rgb="FF63BE7B"/>
      </colorScale>
    </cfRule>
  </conditionalFormatting>
  <conditionalFormatting sqref="H17:I28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17:K28">
    <cfRule type="colorScale" priority="5">
      <colorScale>
        <cfvo type="min"/>
        <cfvo type="max"/>
        <color rgb="FFFCFCFF"/>
        <color rgb="FF63BE7B"/>
      </colorScale>
    </cfRule>
  </conditionalFormatting>
  <conditionalFormatting sqref="H32:I43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32:K43">
    <cfRule type="colorScale" priority="3">
      <colorScale>
        <cfvo type="min"/>
        <cfvo type="max"/>
        <color rgb="FFFCFCFF"/>
        <color rgb="FF63BE7B"/>
      </colorScale>
    </cfRule>
  </conditionalFormatting>
  <conditionalFormatting sqref="H47:I58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47:K58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32" workbookViewId="0">
      <selection activeCell="B2" sqref="B2"/>
    </sheetView>
  </sheetViews>
  <sheetFormatPr baseColWidth="10" defaultRowHeight="15" x14ac:dyDescent="0"/>
  <sheetData>
    <row r="1" spans="1:13">
      <c r="A1" t="s">
        <v>31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3">
      <c r="A2" t="s">
        <v>0</v>
      </c>
      <c r="B2">
        <v>18</v>
      </c>
      <c r="C2">
        <v>18</v>
      </c>
      <c r="D2">
        <v>20</v>
      </c>
      <c r="E2">
        <v>21</v>
      </c>
      <c r="F2">
        <v>23</v>
      </c>
      <c r="G2">
        <v>23</v>
      </c>
      <c r="H2">
        <v>23</v>
      </c>
      <c r="I2">
        <v>23</v>
      </c>
      <c r="J2">
        <v>23</v>
      </c>
      <c r="K2">
        <v>21</v>
      </c>
      <c r="L2">
        <v>19</v>
      </c>
      <c r="M2">
        <v>18</v>
      </c>
    </row>
    <row r="3" spans="1:13">
      <c r="A3" t="s">
        <v>1</v>
      </c>
      <c r="B3">
        <v>11</v>
      </c>
      <c r="C3">
        <v>12</v>
      </c>
      <c r="D3">
        <v>14</v>
      </c>
      <c r="E3">
        <v>15</v>
      </c>
      <c r="F3">
        <v>16</v>
      </c>
      <c r="G3">
        <v>16</v>
      </c>
      <c r="H3">
        <v>16</v>
      </c>
      <c r="I3">
        <v>16</v>
      </c>
      <c r="J3">
        <v>15</v>
      </c>
      <c r="K3">
        <v>15</v>
      </c>
      <c r="L3">
        <v>14</v>
      </c>
      <c r="M3">
        <v>13</v>
      </c>
    </row>
    <row r="4" spans="1:13">
      <c r="A4" t="s">
        <v>2</v>
      </c>
      <c r="B4">
        <v>15</v>
      </c>
      <c r="C4">
        <v>15</v>
      </c>
      <c r="D4">
        <v>16</v>
      </c>
      <c r="E4">
        <v>17</v>
      </c>
      <c r="F4">
        <v>18</v>
      </c>
      <c r="G4">
        <v>18</v>
      </c>
      <c r="H4">
        <v>17</v>
      </c>
      <c r="I4">
        <v>17</v>
      </c>
      <c r="J4">
        <v>17</v>
      </c>
      <c r="K4">
        <v>17</v>
      </c>
      <c r="L4">
        <v>16</v>
      </c>
      <c r="M4">
        <v>16</v>
      </c>
    </row>
    <row r="5" spans="1:13">
      <c r="A5" t="s">
        <v>3</v>
      </c>
      <c r="B5">
        <v>14</v>
      </c>
      <c r="C5">
        <v>14</v>
      </c>
      <c r="D5">
        <v>15</v>
      </c>
      <c r="E5">
        <v>16</v>
      </c>
      <c r="F5">
        <v>16</v>
      </c>
      <c r="G5">
        <v>16</v>
      </c>
      <c r="H5">
        <v>16</v>
      </c>
      <c r="I5">
        <v>16</v>
      </c>
      <c r="J5">
        <v>16</v>
      </c>
      <c r="K5">
        <v>15</v>
      </c>
      <c r="L5">
        <v>15</v>
      </c>
      <c r="M5">
        <v>15</v>
      </c>
    </row>
    <row r="6" spans="1:13">
      <c r="A6" t="s">
        <v>4</v>
      </c>
      <c r="B6">
        <v>22</v>
      </c>
      <c r="C6">
        <v>22</v>
      </c>
      <c r="D6">
        <v>23</v>
      </c>
      <c r="E6">
        <v>23</v>
      </c>
      <c r="F6">
        <v>24</v>
      </c>
      <c r="G6">
        <v>24</v>
      </c>
      <c r="H6">
        <v>23</v>
      </c>
      <c r="I6">
        <v>24</v>
      </c>
      <c r="J6">
        <v>24</v>
      </c>
      <c r="K6">
        <v>23</v>
      </c>
      <c r="L6">
        <v>23</v>
      </c>
      <c r="M6">
        <v>23</v>
      </c>
    </row>
    <row r="7" spans="1:13">
      <c r="A7" t="s">
        <v>15</v>
      </c>
      <c r="B7">
        <v>24</v>
      </c>
      <c r="C7">
        <v>24</v>
      </c>
      <c r="D7">
        <v>24</v>
      </c>
      <c r="E7">
        <v>25</v>
      </c>
      <c r="F7">
        <v>25</v>
      </c>
      <c r="G7">
        <v>25</v>
      </c>
      <c r="H7">
        <v>25</v>
      </c>
      <c r="I7">
        <v>25</v>
      </c>
      <c r="J7">
        <v>25</v>
      </c>
      <c r="K7">
        <v>25</v>
      </c>
      <c r="L7">
        <v>25</v>
      </c>
      <c r="M7">
        <v>25</v>
      </c>
    </row>
    <row r="8" spans="1:13">
      <c r="A8" t="s">
        <v>16</v>
      </c>
      <c r="B8">
        <v>7</v>
      </c>
      <c r="C8">
        <v>7</v>
      </c>
      <c r="D8">
        <v>7</v>
      </c>
      <c r="E8">
        <v>8</v>
      </c>
      <c r="F8">
        <v>8</v>
      </c>
      <c r="G8">
        <v>8</v>
      </c>
      <c r="H8">
        <v>8</v>
      </c>
      <c r="I8">
        <v>8</v>
      </c>
      <c r="J8">
        <v>8</v>
      </c>
      <c r="K8">
        <v>8</v>
      </c>
      <c r="L8">
        <v>8</v>
      </c>
      <c r="M8">
        <v>8</v>
      </c>
    </row>
    <row r="9" spans="1:13">
      <c r="A9" t="s">
        <v>18</v>
      </c>
      <c r="B9">
        <v>19</v>
      </c>
      <c r="C9">
        <v>20</v>
      </c>
      <c r="D9">
        <v>20</v>
      </c>
      <c r="E9">
        <v>18</v>
      </c>
      <c r="F9">
        <v>16</v>
      </c>
      <c r="G9">
        <v>16</v>
      </c>
      <c r="H9">
        <v>15</v>
      </c>
      <c r="I9">
        <v>15</v>
      </c>
      <c r="J9">
        <v>15</v>
      </c>
      <c r="K9">
        <v>16</v>
      </c>
      <c r="L9">
        <v>17</v>
      </c>
      <c r="M9">
        <v>18</v>
      </c>
    </row>
    <row r="10" spans="1:13">
      <c r="A10" t="s">
        <v>20</v>
      </c>
      <c r="B10">
        <v>3</v>
      </c>
      <c r="C10">
        <v>3</v>
      </c>
      <c r="D10">
        <v>3</v>
      </c>
      <c r="E10">
        <v>2</v>
      </c>
      <c r="F10">
        <v>0</v>
      </c>
      <c r="G10">
        <v>-2</v>
      </c>
      <c r="H10">
        <v>-2</v>
      </c>
      <c r="I10">
        <v>-1</v>
      </c>
      <c r="J10">
        <v>0</v>
      </c>
      <c r="K10">
        <v>2</v>
      </c>
      <c r="L10">
        <v>3</v>
      </c>
      <c r="M10">
        <v>3</v>
      </c>
    </row>
    <row r="11" spans="1:13">
      <c r="A11" t="s">
        <v>23</v>
      </c>
      <c r="B11">
        <v>18</v>
      </c>
      <c r="C11">
        <v>17</v>
      </c>
      <c r="D11">
        <v>15</v>
      </c>
      <c r="E11">
        <v>11</v>
      </c>
      <c r="F11">
        <v>7</v>
      </c>
      <c r="G11">
        <v>4</v>
      </c>
      <c r="H11">
        <v>3</v>
      </c>
      <c r="I11">
        <v>5</v>
      </c>
      <c r="J11">
        <v>7</v>
      </c>
      <c r="K11">
        <v>11</v>
      </c>
      <c r="L11">
        <v>15</v>
      </c>
      <c r="M11">
        <v>17</v>
      </c>
    </row>
    <row r="12" spans="1:13">
      <c r="A12" t="s">
        <v>24</v>
      </c>
      <c r="B12">
        <v>11</v>
      </c>
      <c r="C12">
        <v>11</v>
      </c>
      <c r="D12">
        <v>10</v>
      </c>
      <c r="E12">
        <v>8</v>
      </c>
      <c r="F12">
        <v>7</v>
      </c>
      <c r="G12">
        <v>5</v>
      </c>
      <c r="H12">
        <v>5</v>
      </c>
      <c r="I12">
        <v>5</v>
      </c>
      <c r="J12">
        <v>6</v>
      </c>
      <c r="K12">
        <v>7</v>
      </c>
      <c r="L12">
        <v>8</v>
      </c>
      <c r="M12">
        <v>10</v>
      </c>
    </row>
    <row r="13" spans="1:13">
      <c r="A13" t="s">
        <v>25</v>
      </c>
      <c r="B13">
        <v>7</v>
      </c>
      <c r="C13">
        <v>7</v>
      </c>
      <c r="D13">
        <v>5</v>
      </c>
      <c r="E13">
        <v>4</v>
      </c>
      <c r="F13">
        <v>2</v>
      </c>
      <c r="G13">
        <v>0</v>
      </c>
      <c r="H13">
        <v>0</v>
      </c>
      <c r="I13">
        <v>0</v>
      </c>
      <c r="J13">
        <v>2</v>
      </c>
      <c r="K13">
        <v>3</v>
      </c>
      <c r="L13">
        <v>4</v>
      </c>
      <c r="M13">
        <v>6</v>
      </c>
    </row>
    <row r="16" spans="1:13">
      <c r="A16" t="s">
        <v>32</v>
      </c>
      <c r="B16">
        <v>1</v>
      </c>
      <c r="C16">
        <v>2</v>
      </c>
      <c r="D16">
        <v>3</v>
      </c>
      <c r="E16">
        <v>4</v>
      </c>
      <c r="F16">
        <v>5</v>
      </c>
      <c r="G16">
        <v>6</v>
      </c>
      <c r="H16">
        <v>7</v>
      </c>
      <c r="I16">
        <v>8</v>
      </c>
      <c r="J16">
        <v>9</v>
      </c>
      <c r="K16">
        <v>10</v>
      </c>
      <c r="L16">
        <v>11</v>
      </c>
      <c r="M16">
        <v>12</v>
      </c>
    </row>
    <row r="17" spans="1:13">
      <c r="A17" t="s">
        <v>0</v>
      </c>
      <c r="B17">
        <v>29</v>
      </c>
      <c r="C17">
        <v>30</v>
      </c>
      <c r="D17">
        <v>33</v>
      </c>
      <c r="E17">
        <v>35</v>
      </c>
      <c r="F17">
        <v>36</v>
      </c>
      <c r="G17">
        <v>35</v>
      </c>
      <c r="H17">
        <v>34</v>
      </c>
      <c r="I17">
        <v>34</v>
      </c>
      <c r="J17">
        <v>33</v>
      </c>
      <c r="K17">
        <v>32</v>
      </c>
      <c r="L17">
        <v>30</v>
      </c>
      <c r="M17">
        <v>30</v>
      </c>
    </row>
    <row r="18" spans="1:13">
      <c r="A18" t="s">
        <v>1</v>
      </c>
      <c r="B18">
        <v>23</v>
      </c>
      <c r="C18">
        <v>25</v>
      </c>
      <c r="D18">
        <v>27</v>
      </c>
      <c r="E18">
        <v>28</v>
      </c>
      <c r="F18">
        <v>29</v>
      </c>
      <c r="G18">
        <v>27</v>
      </c>
      <c r="H18">
        <v>26</v>
      </c>
      <c r="I18">
        <v>26</v>
      </c>
      <c r="J18">
        <v>26</v>
      </c>
      <c r="K18">
        <v>24</v>
      </c>
      <c r="L18">
        <v>23</v>
      </c>
      <c r="M18">
        <v>22</v>
      </c>
    </row>
    <row r="19" spans="1:13">
      <c r="A19" t="s">
        <v>2</v>
      </c>
      <c r="B19">
        <v>29</v>
      </c>
      <c r="C19">
        <v>30</v>
      </c>
      <c r="D19">
        <v>31</v>
      </c>
      <c r="E19">
        <v>31</v>
      </c>
      <c r="F19">
        <v>30</v>
      </c>
      <c r="G19">
        <v>28</v>
      </c>
      <c r="H19">
        <v>29</v>
      </c>
      <c r="I19">
        <v>29</v>
      </c>
      <c r="J19">
        <v>28</v>
      </c>
      <c r="K19">
        <v>27</v>
      </c>
      <c r="L19">
        <v>28</v>
      </c>
      <c r="M19">
        <v>29</v>
      </c>
    </row>
    <row r="20" spans="1:13">
      <c r="A20" t="s">
        <v>3</v>
      </c>
      <c r="B20">
        <v>24</v>
      </c>
      <c r="C20">
        <v>24</v>
      </c>
      <c r="D20">
        <v>26</v>
      </c>
      <c r="E20">
        <v>27</v>
      </c>
      <c r="F20">
        <v>27</v>
      </c>
      <c r="G20">
        <v>27</v>
      </c>
      <c r="H20">
        <v>26</v>
      </c>
      <c r="I20">
        <v>26</v>
      </c>
      <c r="J20">
        <v>27</v>
      </c>
      <c r="K20">
        <v>26</v>
      </c>
      <c r="L20">
        <v>25</v>
      </c>
      <c r="M20">
        <v>24</v>
      </c>
    </row>
    <row r="21" spans="1:13">
      <c r="A21" t="s">
        <v>4</v>
      </c>
      <c r="B21">
        <v>31</v>
      </c>
      <c r="C21">
        <v>32</v>
      </c>
      <c r="D21">
        <v>32</v>
      </c>
      <c r="E21">
        <v>30</v>
      </c>
      <c r="F21">
        <v>30</v>
      </c>
      <c r="G21">
        <v>31</v>
      </c>
      <c r="H21">
        <v>30</v>
      </c>
      <c r="I21">
        <v>30</v>
      </c>
      <c r="J21">
        <v>29</v>
      </c>
      <c r="K21">
        <v>30</v>
      </c>
      <c r="L21">
        <v>30</v>
      </c>
      <c r="M21">
        <v>31</v>
      </c>
    </row>
    <row r="22" spans="1:13">
      <c r="A22" t="s">
        <v>15</v>
      </c>
      <c r="B22">
        <v>33</v>
      </c>
      <c r="C22">
        <v>33</v>
      </c>
      <c r="D22">
        <v>33</v>
      </c>
      <c r="E22">
        <v>33</v>
      </c>
      <c r="F22">
        <v>33</v>
      </c>
      <c r="G22">
        <v>33</v>
      </c>
      <c r="H22">
        <v>33</v>
      </c>
      <c r="I22">
        <v>33</v>
      </c>
      <c r="J22">
        <v>33</v>
      </c>
      <c r="K22">
        <v>33</v>
      </c>
      <c r="L22">
        <v>33</v>
      </c>
      <c r="M22">
        <v>33</v>
      </c>
    </row>
    <row r="23" spans="1:13">
      <c r="A23" t="s">
        <v>16</v>
      </c>
      <c r="B23">
        <v>22</v>
      </c>
      <c r="C23">
        <v>22</v>
      </c>
      <c r="D23">
        <v>22</v>
      </c>
      <c r="E23">
        <v>22</v>
      </c>
      <c r="F23">
        <v>22</v>
      </c>
      <c r="G23">
        <v>22</v>
      </c>
      <c r="H23">
        <v>22</v>
      </c>
      <c r="I23">
        <v>22</v>
      </c>
      <c r="J23">
        <v>22</v>
      </c>
      <c r="K23">
        <v>22</v>
      </c>
      <c r="L23">
        <v>22</v>
      </c>
      <c r="M23">
        <v>22</v>
      </c>
    </row>
    <row r="24" spans="1:13">
      <c r="A24" t="s">
        <v>18</v>
      </c>
      <c r="B24">
        <v>26</v>
      </c>
      <c r="C24">
        <v>27</v>
      </c>
      <c r="D24">
        <v>26</v>
      </c>
      <c r="E24">
        <v>25</v>
      </c>
      <c r="F24">
        <v>22</v>
      </c>
      <c r="G24">
        <v>20</v>
      </c>
      <c r="H24">
        <v>19</v>
      </c>
      <c r="I24">
        <v>19</v>
      </c>
      <c r="J24">
        <v>19</v>
      </c>
      <c r="K24">
        <v>20</v>
      </c>
      <c r="L24">
        <v>22</v>
      </c>
      <c r="M24">
        <v>24</v>
      </c>
    </row>
    <row r="25" spans="1:13">
      <c r="A25" t="s">
        <v>20</v>
      </c>
      <c r="B25">
        <v>13</v>
      </c>
      <c r="C25">
        <v>13</v>
      </c>
      <c r="D25">
        <v>14</v>
      </c>
      <c r="E25">
        <v>14</v>
      </c>
      <c r="F25">
        <v>13</v>
      </c>
      <c r="G25">
        <v>13</v>
      </c>
      <c r="H25">
        <v>13</v>
      </c>
      <c r="I25">
        <v>14</v>
      </c>
      <c r="J25">
        <v>14</v>
      </c>
      <c r="K25">
        <v>16</v>
      </c>
      <c r="L25">
        <v>16</v>
      </c>
      <c r="M25">
        <v>14</v>
      </c>
    </row>
    <row r="26" spans="1:13">
      <c r="A26" t="s">
        <v>23</v>
      </c>
      <c r="B26">
        <v>30</v>
      </c>
      <c r="C26">
        <v>29</v>
      </c>
      <c r="D26">
        <v>26</v>
      </c>
      <c r="E26">
        <v>22</v>
      </c>
      <c r="F26">
        <v>18</v>
      </c>
      <c r="G26">
        <v>15</v>
      </c>
      <c r="H26">
        <v>15</v>
      </c>
      <c r="I26">
        <v>17</v>
      </c>
      <c r="J26">
        <v>20</v>
      </c>
      <c r="K26">
        <v>24</v>
      </c>
      <c r="L26">
        <v>27</v>
      </c>
      <c r="M26">
        <v>29</v>
      </c>
    </row>
    <row r="27" spans="1:13">
      <c r="A27" t="s">
        <v>24</v>
      </c>
      <c r="B27">
        <v>20</v>
      </c>
      <c r="C27">
        <v>19</v>
      </c>
      <c r="D27">
        <v>18</v>
      </c>
      <c r="E27">
        <v>15</v>
      </c>
      <c r="F27">
        <v>13</v>
      </c>
      <c r="G27">
        <v>11</v>
      </c>
      <c r="H27">
        <v>11</v>
      </c>
      <c r="I27">
        <v>11</v>
      </c>
      <c r="J27">
        <v>13</v>
      </c>
      <c r="K27">
        <v>15</v>
      </c>
      <c r="L27">
        <v>17</v>
      </c>
      <c r="M27">
        <v>18</v>
      </c>
    </row>
    <row r="28" spans="1:13">
      <c r="A28" t="s">
        <v>25</v>
      </c>
      <c r="B28">
        <v>15</v>
      </c>
      <c r="C28">
        <v>15</v>
      </c>
      <c r="D28">
        <v>13</v>
      </c>
      <c r="E28">
        <v>10</v>
      </c>
      <c r="F28">
        <v>7</v>
      </c>
      <c r="G28">
        <v>5</v>
      </c>
      <c r="H28">
        <v>5</v>
      </c>
      <c r="I28">
        <v>6</v>
      </c>
      <c r="J28">
        <v>8</v>
      </c>
      <c r="K28">
        <v>11</v>
      </c>
      <c r="L28">
        <v>12</v>
      </c>
      <c r="M28">
        <v>14</v>
      </c>
    </row>
    <row r="31" spans="1:13">
      <c r="A31" s="4" t="s">
        <v>33</v>
      </c>
      <c r="B31">
        <v>1</v>
      </c>
      <c r="C31">
        <v>2</v>
      </c>
      <c r="D31">
        <v>3</v>
      </c>
      <c r="E31">
        <v>4</v>
      </c>
      <c r="F31">
        <v>5</v>
      </c>
      <c r="G31">
        <v>6</v>
      </c>
      <c r="H31">
        <v>7</v>
      </c>
      <c r="I31">
        <v>8</v>
      </c>
      <c r="J31">
        <v>9</v>
      </c>
      <c r="K31">
        <v>10</v>
      </c>
      <c r="L31">
        <v>11</v>
      </c>
      <c r="M31">
        <v>12</v>
      </c>
    </row>
    <row r="32" spans="1:13">
      <c r="A32" s="4" t="s">
        <v>0</v>
      </c>
      <c r="B32" s="4">
        <v>4</v>
      </c>
      <c r="C32" s="4">
        <v>4</v>
      </c>
      <c r="D32" s="4">
        <v>3</v>
      </c>
      <c r="E32" s="4">
        <v>3</v>
      </c>
      <c r="F32" s="4">
        <v>6</v>
      </c>
      <c r="G32" s="4">
        <v>13</v>
      </c>
      <c r="H32" s="4">
        <v>15</v>
      </c>
      <c r="I32" s="4">
        <v>13</v>
      </c>
      <c r="J32" s="4">
        <v>17</v>
      </c>
      <c r="K32" s="4">
        <v>10</v>
      </c>
      <c r="L32" s="4">
        <v>6</v>
      </c>
      <c r="M32" s="4">
        <v>6</v>
      </c>
    </row>
    <row r="33" spans="1:13">
      <c r="A33" s="4" t="s">
        <v>1</v>
      </c>
      <c r="B33" s="4">
        <v>4</v>
      </c>
      <c r="C33" s="4">
        <v>2</v>
      </c>
      <c r="D33" s="4">
        <v>3</v>
      </c>
      <c r="E33" s="4">
        <v>5</v>
      </c>
      <c r="F33" s="4">
        <v>15</v>
      </c>
      <c r="G33" s="4">
        <v>23</v>
      </c>
      <c r="H33" s="4">
        <v>21</v>
      </c>
      <c r="I33" s="4">
        <v>21</v>
      </c>
      <c r="J33" s="4">
        <v>22</v>
      </c>
      <c r="K33" s="4">
        <v>18</v>
      </c>
      <c r="L33" s="4">
        <v>7</v>
      </c>
      <c r="M33" s="4">
        <v>4</v>
      </c>
    </row>
    <row r="34" spans="1:13">
      <c r="A34" s="4" t="s">
        <v>2</v>
      </c>
      <c r="B34" s="4">
        <v>1</v>
      </c>
      <c r="C34" s="4">
        <v>1</v>
      </c>
      <c r="D34" s="4">
        <v>1</v>
      </c>
      <c r="E34" s="4">
        <v>5</v>
      </c>
      <c r="F34" s="4">
        <v>13</v>
      </c>
      <c r="G34" s="4">
        <v>20</v>
      </c>
      <c r="H34" s="4">
        <v>20</v>
      </c>
      <c r="I34" s="4">
        <v>20</v>
      </c>
      <c r="J34" s="4">
        <v>20</v>
      </c>
      <c r="K34" s="4">
        <v>16</v>
      </c>
      <c r="L34" s="4">
        <v>4</v>
      </c>
      <c r="M34" s="4">
        <v>2</v>
      </c>
    </row>
    <row r="35" spans="1:13">
      <c r="A35" s="4" t="s">
        <v>3</v>
      </c>
      <c r="B35" s="4">
        <v>3</v>
      </c>
      <c r="C35" s="4">
        <v>1</v>
      </c>
      <c r="D35" s="4">
        <v>2</v>
      </c>
      <c r="E35" s="4">
        <v>7</v>
      </c>
      <c r="F35" s="4">
        <v>19</v>
      </c>
      <c r="G35" s="4">
        <v>22</v>
      </c>
      <c r="H35" s="4">
        <v>23</v>
      </c>
      <c r="I35" s="4">
        <v>24</v>
      </c>
      <c r="J35" s="4">
        <v>24</v>
      </c>
      <c r="K35" s="4">
        <v>25</v>
      </c>
      <c r="L35" s="4">
        <v>14</v>
      </c>
      <c r="M35" s="4">
        <v>6</v>
      </c>
    </row>
    <row r="36" spans="1:13">
      <c r="A36" s="4" t="s">
        <v>4</v>
      </c>
      <c r="B36" s="4">
        <v>4</v>
      </c>
      <c r="C36" s="4">
        <v>2</v>
      </c>
      <c r="D36" s="4">
        <v>2</v>
      </c>
      <c r="E36" s="4">
        <v>7</v>
      </c>
      <c r="F36" s="4">
        <v>17</v>
      </c>
      <c r="G36" s="4">
        <v>20</v>
      </c>
      <c r="H36" s="4">
        <v>17</v>
      </c>
      <c r="I36" s="4">
        <v>19</v>
      </c>
      <c r="J36" s="4">
        <v>20</v>
      </c>
      <c r="K36" s="4">
        <v>21</v>
      </c>
      <c r="L36" s="4">
        <v>20</v>
      </c>
      <c r="M36" s="4">
        <v>15</v>
      </c>
    </row>
    <row r="37" spans="1:13">
      <c r="A37" s="4" t="s">
        <v>15</v>
      </c>
      <c r="B37" s="4">
        <v>0</v>
      </c>
      <c r="C37" s="4">
        <v>0</v>
      </c>
      <c r="D37" s="4">
        <v>0</v>
      </c>
      <c r="E37" s="4">
        <v>1</v>
      </c>
      <c r="F37" s="4">
        <v>7</v>
      </c>
      <c r="G37" s="4">
        <v>9</v>
      </c>
      <c r="H37" s="4">
        <v>6</v>
      </c>
      <c r="I37" s="4">
        <v>7</v>
      </c>
      <c r="J37" s="4">
        <v>12</v>
      </c>
      <c r="K37" s="4">
        <v>14</v>
      </c>
      <c r="L37" s="4">
        <v>7</v>
      </c>
      <c r="M37" s="4">
        <v>1</v>
      </c>
    </row>
    <row r="38" spans="1:13">
      <c r="A38" s="4" t="s">
        <v>16</v>
      </c>
      <c r="B38" s="4">
        <v>6</v>
      </c>
      <c r="C38" s="4">
        <v>7</v>
      </c>
      <c r="D38" s="4">
        <v>12</v>
      </c>
      <c r="E38" s="4">
        <v>19</v>
      </c>
      <c r="F38" s="4">
        <v>16</v>
      </c>
      <c r="G38" s="4">
        <v>16</v>
      </c>
      <c r="H38" s="4">
        <v>16</v>
      </c>
      <c r="I38" s="4">
        <v>17</v>
      </c>
      <c r="J38" s="4">
        <v>20</v>
      </c>
      <c r="K38" s="4">
        <v>22</v>
      </c>
      <c r="L38" s="4">
        <v>19</v>
      </c>
      <c r="M38" s="4">
        <v>11</v>
      </c>
    </row>
    <row r="39" spans="1:13">
      <c r="A39" s="4" t="s">
        <v>18</v>
      </c>
      <c r="B39" s="4">
        <v>3</v>
      </c>
      <c r="C39" s="4">
        <v>3</v>
      </c>
      <c r="D39" s="4">
        <v>4</v>
      </c>
      <c r="E39" s="4">
        <v>4</v>
      </c>
      <c r="F39" s="4">
        <v>10</v>
      </c>
      <c r="G39" s="4">
        <v>16</v>
      </c>
      <c r="H39" s="4">
        <v>18</v>
      </c>
      <c r="I39" s="4">
        <v>20</v>
      </c>
      <c r="J39" s="4">
        <v>20</v>
      </c>
      <c r="K39" s="4">
        <v>13</v>
      </c>
      <c r="L39" s="4">
        <v>8</v>
      </c>
      <c r="M39" s="4">
        <v>5</v>
      </c>
    </row>
    <row r="40" spans="1:13">
      <c r="A40" s="4" t="s">
        <v>20</v>
      </c>
      <c r="B40" s="4">
        <v>20</v>
      </c>
      <c r="C40" s="4">
        <v>16</v>
      </c>
      <c r="D40" s="4">
        <v>11</v>
      </c>
      <c r="E40" s="4">
        <v>6</v>
      </c>
      <c r="F40" s="4">
        <v>3</v>
      </c>
      <c r="G40" s="4">
        <v>2</v>
      </c>
      <c r="H40" s="4">
        <v>2</v>
      </c>
      <c r="I40" s="4">
        <v>3</v>
      </c>
      <c r="J40" s="4">
        <v>8</v>
      </c>
      <c r="K40" s="4">
        <v>8</v>
      </c>
      <c r="L40" s="4">
        <v>9</v>
      </c>
      <c r="M40" s="4">
        <v>16</v>
      </c>
    </row>
    <row r="41" spans="1:13">
      <c r="A41" s="4" t="s">
        <v>23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4" t="s">
        <v>24</v>
      </c>
      <c r="B42" s="4">
        <v>13</v>
      </c>
      <c r="C42" s="4">
        <v>12</v>
      </c>
      <c r="D42" s="4">
        <v>15</v>
      </c>
      <c r="E42" s="4">
        <v>20</v>
      </c>
      <c r="F42" s="4">
        <v>24</v>
      </c>
      <c r="G42" s="4">
        <v>24</v>
      </c>
      <c r="H42" s="4">
        <v>23</v>
      </c>
      <c r="I42" s="4">
        <v>21</v>
      </c>
      <c r="J42" s="4">
        <v>19</v>
      </c>
      <c r="K42" s="4">
        <v>17</v>
      </c>
      <c r="L42" s="4">
        <v>18</v>
      </c>
      <c r="M42" s="4">
        <v>16</v>
      </c>
    </row>
    <row r="43" spans="1:13">
      <c r="A43" s="4" t="s">
        <v>25</v>
      </c>
      <c r="B43" s="4">
        <v>11</v>
      </c>
      <c r="C43" s="4">
        <v>10</v>
      </c>
      <c r="D43" s="4">
        <v>11</v>
      </c>
      <c r="E43" s="4">
        <v>13</v>
      </c>
      <c r="F43" s="4">
        <v>12</v>
      </c>
      <c r="G43" s="4">
        <v>11</v>
      </c>
      <c r="H43" s="4">
        <v>11</v>
      </c>
      <c r="I43" s="4">
        <v>10</v>
      </c>
      <c r="J43" s="4">
        <v>11</v>
      </c>
      <c r="K43" s="4">
        <v>8</v>
      </c>
      <c r="L43" s="4">
        <v>10</v>
      </c>
      <c r="M43" s="4">
        <v>12</v>
      </c>
    </row>
    <row r="46" spans="1:13">
      <c r="A46" s="4" t="s">
        <v>34</v>
      </c>
      <c r="B46">
        <v>1</v>
      </c>
      <c r="C46">
        <v>2</v>
      </c>
      <c r="D46">
        <v>3</v>
      </c>
      <c r="E46">
        <v>4</v>
      </c>
      <c r="F46">
        <v>5</v>
      </c>
      <c r="G46">
        <v>6</v>
      </c>
      <c r="H46">
        <v>7</v>
      </c>
      <c r="I46">
        <v>8</v>
      </c>
      <c r="J46">
        <v>9</v>
      </c>
      <c r="K46">
        <v>10</v>
      </c>
      <c r="L46">
        <v>11</v>
      </c>
      <c r="M46">
        <v>12</v>
      </c>
    </row>
    <row r="47" spans="1:13">
      <c r="A47" s="4" t="s">
        <v>0</v>
      </c>
      <c r="B47" s="4">
        <v>26</v>
      </c>
      <c r="C47" s="4">
        <v>26</v>
      </c>
      <c r="D47" s="4">
        <v>24</v>
      </c>
      <c r="E47" s="4">
        <v>23</v>
      </c>
      <c r="F47" s="4">
        <v>63</v>
      </c>
      <c r="G47" s="4">
        <v>144</v>
      </c>
      <c r="H47" s="4">
        <v>162</v>
      </c>
      <c r="I47" s="4">
        <v>163</v>
      </c>
      <c r="J47" s="4">
        <v>180</v>
      </c>
      <c r="K47" s="4">
        <v>94</v>
      </c>
      <c r="L47" s="4">
        <v>42</v>
      </c>
      <c r="M47" s="4">
        <v>34</v>
      </c>
    </row>
    <row r="48" spans="1:13">
      <c r="A48" s="4" t="s">
        <v>1</v>
      </c>
      <c r="B48" s="4">
        <v>8</v>
      </c>
      <c r="C48" s="4">
        <v>3</v>
      </c>
      <c r="D48" s="4">
        <v>13</v>
      </c>
      <c r="E48" s="4">
        <v>30</v>
      </c>
      <c r="F48" s="4">
        <v>152</v>
      </c>
      <c r="G48" s="4">
        <v>274</v>
      </c>
      <c r="H48" s="4">
        <v>203</v>
      </c>
      <c r="I48" s="4">
        <v>198</v>
      </c>
      <c r="J48" s="4">
        <v>231</v>
      </c>
      <c r="K48" s="4">
        <v>173</v>
      </c>
      <c r="L48" s="4">
        <v>23</v>
      </c>
      <c r="M48" s="4">
        <v>8</v>
      </c>
    </row>
    <row r="49" spans="1:13">
      <c r="A49" s="4" t="s">
        <v>2</v>
      </c>
      <c r="B49" s="4">
        <v>5</v>
      </c>
      <c r="C49" s="4">
        <v>2</v>
      </c>
      <c r="D49" s="4">
        <v>8</v>
      </c>
      <c r="E49" s="4">
        <v>60</v>
      </c>
      <c r="F49" s="4">
        <v>190</v>
      </c>
      <c r="G49" s="4">
        <v>322</v>
      </c>
      <c r="H49" s="4">
        <v>304</v>
      </c>
      <c r="I49" s="4">
        <v>297</v>
      </c>
      <c r="J49" s="4">
        <v>325</v>
      </c>
      <c r="K49" s="4">
        <v>220</v>
      </c>
      <c r="L49" s="4">
        <v>35</v>
      </c>
      <c r="M49" s="4">
        <v>7</v>
      </c>
    </row>
    <row r="50" spans="1:13">
      <c r="A50" s="4" t="s">
        <v>3</v>
      </c>
      <c r="B50" s="4">
        <v>15</v>
      </c>
      <c r="C50" s="4">
        <v>5</v>
      </c>
      <c r="D50" s="4">
        <v>20</v>
      </c>
      <c r="E50" s="4">
        <v>46</v>
      </c>
      <c r="F50" s="4">
        <v>229</v>
      </c>
      <c r="G50" s="4">
        <v>241</v>
      </c>
      <c r="H50" s="4">
        <v>211</v>
      </c>
      <c r="I50" s="4">
        <v>240</v>
      </c>
      <c r="J50" s="4">
        <v>305</v>
      </c>
      <c r="K50" s="4">
        <v>300</v>
      </c>
      <c r="L50" s="4">
        <v>145</v>
      </c>
      <c r="M50" s="4">
        <v>41</v>
      </c>
    </row>
    <row r="51" spans="1:13">
      <c r="A51" s="4" t="s">
        <v>4</v>
      </c>
      <c r="B51" s="4">
        <v>48</v>
      </c>
      <c r="C51" s="4">
        <v>25</v>
      </c>
      <c r="D51" s="4">
        <v>10</v>
      </c>
      <c r="E51" s="4">
        <v>65</v>
      </c>
      <c r="F51" s="4">
        <v>237</v>
      </c>
      <c r="G51" s="4">
        <v>180</v>
      </c>
      <c r="H51" s="4">
        <v>199</v>
      </c>
      <c r="I51" s="4">
        <v>216</v>
      </c>
      <c r="J51" s="4">
        <v>200</v>
      </c>
      <c r="K51" s="4">
        <v>305</v>
      </c>
      <c r="L51" s="4">
        <v>268</v>
      </c>
      <c r="M51" s="4">
        <v>151</v>
      </c>
    </row>
    <row r="52" spans="1:13">
      <c r="A52" s="4" t="s">
        <v>15</v>
      </c>
      <c r="B52" s="4">
        <v>5</v>
      </c>
      <c r="C52" s="4">
        <v>1</v>
      </c>
      <c r="D52" s="4">
        <v>0</v>
      </c>
      <c r="E52" s="4">
        <v>25</v>
      </c>
      <c r="F52" s="4">
        <v>92</v>
      </c>
      <c r="G52" s="4">
        <v>104</v>
      </c>
      <c r="H52" s="4">
        <v>70</v>
      </c>
      <c r="I52" s="4">
        <v>102</v>
      </c>
      <c r="J52" s="4">
        <v>146</v>
      </c>
      <c r="K52" s="4">
        <v>182</v>
      </c>
      <c r="L52" s="4">
        <v>79</v>
      </c>
      <c r="M52" s="4">
        <v>24</v>
      </c>
    </row>
    <row r="53" spans="1:13">
      <c r="A53" s="4" t="s">
        <v>16</v>
      </c>
      <c r="B53" s="4">
        <v>26</v>
      </c>
      <c r="C53" s="4">
        <v>32</v>
      </c>
      <c r="D53" s="4">
        <v>79</v>
      </c>
      <c r="E53" s="4">
        <v>115</v>
      </c>
      <c r="F53" s="4">
        <v>79</v>
      </c>
      <c r="G53" s="4">
        <v>83</v>
      </c>
      <c r="H53" s="4">
        <v>74</v>
      </c>
      <c r="I53" s="4">
        <v>114</v>
      </c>
      <c r="J53" s="4">
        <v>127</v>
      </c>
      <c r="K53" s="4">
        <v>149</v>
      </c>
      <c r="L53" s="4">
        <v>98</v>
      </c>
      <c r="M53" s="4">
        <v>37</v>
      </c>
    </row>
    <row r="54" spans="1:13">
      <c r="A54" s="4" t="s">
        <v>18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</row>
    <row r="55" spans="1:13">
      <c r="A55" s="4" t="s">
        <v>20</v>
      </c>
      <c r="B55" s="4">
        <v>116</v>
      </c>
      <c r="C55" s="4">
        <v>110</v>
      </c>
      <c r="D55" s="4">
        <v>66</v>
      </c>
      <c r="E55" s="4">
        <v>26</v>
      </c>
      <c r="F55" s="4">
        <v>14</v>
      </c>
      <c r="G55" s="4">
        <v>3</v>
      </c>
      <c r="H55" s="4">
        <v>6</v>
      </c>
      <c r="I55" s="4">
        <v>12</v>
      </c>
      <c r="J55" s="4">
        <v>42</v>
      </c>
      <c r="K55" s="4">
        <v>29</v>
      </c>
      <c r="L55" s="4">
        <v>44</v>
      </c>
      <c r="M55" s="4">
        <v>96</v>
      </c>
    </row>
    <row r="56" spans="1:13">
      <c r="A56" s="4" t="s">
        <v>23</v>
      </c>
      <c r="B56" s="4">
        <v>38</v>
      </c>
      <c r="C56" s="4">
        <v>43</v>
      </c>
      <c r="D56" s="4">
        <v>31</v>
      </c>
      <c r="E56" s="4">
        <v>13</v>
      </c>
      <c r="F56" s="4">
        <v>8</v>
      </c>
      <c r="G56" s="4">
        <v>6</v>
      </c>
      <c r="H56" s="4">
        <v>8</v>
      </c>
      <c r="I56" s="4">
        <v>5</v>
      </c>
      <c r="J56" s="4">
        <v>12</v>
      </c>
      <c r="K56" s="4">
        <v>18</v>
      </c>
      <c r="L56" s="4">
        <v>21</v>
      </c>
      <c r="M56" s="4">
        <v>29</v>
      </c>
    </row>
    <row r="57" spans="1:13">
      <c r="A57" s="4" t="s">
        <v>24</v>
      </c>
      <c r="B57" s="4">
        <v>90</v>
      </c>
      <c r="C57" s="4">
        <v>93</v>
      </c>
      <c r="D57" s="4">
        <v>99</v>
      </c>
      <c r="E57" s="4">
        <v>143</v>
      </c>
      <c r="F57" s="4">
        <v>234</v>
      </c>
      <c r="G57" s="4">
        <v>224</v>
      </c>
      <c r="H57" s="4">
        <v>229</v>
      </c>
      <c r="I57" s="4">
        <v>209</v>
      </c>
      <c r="J57" s="4">
        <v>146</v>
      </c>
      <c r="K57" s="4">
        <v>121</v>
      </c>
      <c r="L57" s="4">
        <v>12</v>
      </c>
      <c r="M57" s="4">
        <v>103</v>
      </c>
    </row>
    <row r="58" spans="1:13">
      <c r="A58" s="4" t="s">
        <v>25</v>
      </c>
      <c r="B58" s="4">
        <v>39</v>
      </c>
      <c r="C58" s="4">
        <v>28</v>
      </c>
      <c r="D58" s="4">
        <v>30</v>
      </c>
      <c r="E58" s="4">
        <v>36</v>
      </c>
      <c r="F58" s="4">
        <v>42</v>
      </c>
      <c r="G58" s="4">
        <v>28</v>
      </c>
      <c r="H58" s="4">
        <v>30</v>
      </c>
      <c r="I58" s="4">
        <v>30</v>
      </c>
      <c r="J58" s="4">
        <v>24</v>
      </c>
      <c r="K58" s="4">
        <v>29</v>
      </c>
      <c r="L58" s="4">
        <v>32</v>
      </c>
      <c r="M58" s="4">
        <v>29</v>
      </c>
    </row>
  </sheetData>
  <conditionalFormatting sqref="B2:M13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7:M2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2:M43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47:M58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LD Conseil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Dauzat</dc:creator>
  <cp:lastModifiedBy>Lilian Dauzat</cp:lastModifiedBy>
  <dcterms:created xsi:type="dcterms:W3CDTF">2015-05-02T09:44:27Z</dcterms:created>
  <dcterms:modified xsi:type="dcterms:W3CDTF">2015-05-07T21:23:14Z</dcterms:modified>
</cp:coreProperties>
</file>